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ДОД. 12" sheetId="6" r:id="rId1"/>
    <sheet name="ДОД. 11" sheetId="7" r:id="rId2"/>
    <sheet name="ДОД.10" sheetId="8" r:id="rId3"/>
    <sheet name="дод.9" sheetId="5" r:id="rId4"/>
    <sheet name=" дод. 7 " sheetId="16" r:id="rId5"/>
    <sheet name="ДОД-6" sheetId="10" r:id="rId6"/>
    <sheet name="ДОД-3" sheetId="13" r:id="rId7"/>
    <sheet name="дод-2" sheetId="18" r:id="rId8"/>
    <sheet name="ДОД-1" sheetId="11" r:id="rId9"/>
  </sheets>
  <definedNames>
    <definedName name="_xlnm.Print_Area" localSheetId="1">'ДОД. 11'!$A$1:$H$43</definedName>
    <definedName name="_xlnm.Print_Area" localSheetId="0">'ДОД. 12'!$A$1:$H$33</definedName>
    <definedName name="_xlnm.Print_Area" localSheetId="2">ДОД.10!$A$1:$L$69</definedName>
    <definedName name="_xlnm.Print_Area" localSheetId="5">'ДОД-6'!$A$1:$G$37</definedName>
  </definedNames>
  <calcPr calcId="152511"/>
</workbook>
</file>

<file path=xl/calcChain.xml><?xml version="1.0" encoding="utf-8"?>
<calcChain xmlns="http://schemas.openxmlformats.org/spreadsheetml/2006/main">
  <c r="D75" i="18" l="1"/>
  <c r="E74" i="18"/>
  <c r="D67" i="18"/>
  <c r="D65" i="18"/>
  <c r="D58" i="18"/>
  <c r="D55" i="18" s="1"/>
  <c r="G53" i="18"/>
  <c r="F53" i="18"/>
  <c r="E53" i="18"/>
  <c r="D53" i="18"/>
  <c r="E52" i="18"/>
  <c r="E51" i="18"/>
  <c r="D44" i="18"/>
  <c r="G39" i="18"/>
  <c r="G52" i="18" s="1"/>
  <c r="F39" i="18"/>
  <c r="F51" i="18" s="1"/>
  <c r="E39" i="18"/>
  <c r="D39" i="18"/>
  <c r="D52" i="18" s="1"/>
  <c r="G37" i="18"/>
  <c r="G35" i="18" s="1"/>
  <c r="F37" i="18"/>
  <c r="F35" i="18" s="1"/>
  <c r="D35" i="18"/>
  <c r="G28" i="18"/>
  <c r="F28" i="18"/>
  <c r="E28" i="18"/>
  <c r="E25" i="18" s="1"/>
  <c r="D28" i="18"/>
  <c r="G25" i="18"/>
  <c r="G75" i="18" s="1"/>
  <c r="F25" i="18"/>
  <c r="F75" i="18" s="1"/>
  <c r="D25" i="18"/>
  <c r="D20" i="18"/>
  <c r="G15" i="18"/>
  <c r="F15" i="18"/>
  <c r="E15" i="18"/>
  <c r="D15" i="18"/>
  <c r="G14" i="18"/>
  <c r="G74" i="18" s="1"/>
  <c r="F14" i="18"/>
  <c r="F74" i="18" s="1"/>
  <c r="E14" i="18"/>
  <c r="D14" i="18"/>
  <c r="E37" i="18" l="1"/>
  <c r="E35" i="18" s="1"/>
  <c r="E75" i="18"/>
  <c r="E73" i="18"/>
  <c r="D70" i="18"/>
  <c r="D74" i="18"/>
  <c r="F52" i="18"/>
  <c r="G51" i="18"/>
  <c r="G73" i="18" s="1"/>
  <c r="F73" i="18"/>
  <c r="D51" i="18"/>
  <c r="F68" i="8"/>
  <c r="F67" i="8"/>
  <c r="H66" i="8"/>
  <c r="F66" i="8" s="1"/>
  <c r="F64" i="8"/>
  <c r="F63" i="8"/>
  <c r="F62" i="8"/>
  <c r="F61" i="8"/>
  <c r="F60" i="8"/>
  <c r="F59" i="8"/>
  <c r="F58" i="8"/>
  <c r="F57" i="8"/>
  <c r="F56" i="8"/>
  <c r="H55" i="8"/>
  <c r="H54" i="8" s="1"/>
  <c r="F54" i="8" s="1"/>
  <c r="F53" i="8"/>
  <c r="F52" i="8"/>
  <c r="F51" i="8"/>
  <c r="F50" i="8"/>
  <c r="F49" i="8"/>
  <c r="F48" i="8"/>
  <c r="H47" i="8"/>
  <c r="F47" i="8" s="1"/>
  <c r="F45" i="8"/>
  <c r="F44" i="8"/>
  <c r="F43" i="8"/>
  <c r="F42" i="8"/>
  <c r="H41" i="8"/>
  <c r="F41" i="8" s="1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H22" i="8"/>
  <c r="F22" i="8" s="1"/>
  <c r="F20" i="8"/>
  <c r="F19" i="8"/>
  <c r="F18" i="8"/>
  <c r="F17" i="8"/>
  <c r="F16" i="8"/>
  <c r="H15" i="8"/>
  <c r="F15" i="8" s="1"/>
  <c r="H14" i="8" l="1"/>
  <c r="F14" i="8" s="1"/>
  <c r="H21" i="8"/>
  <c r="F21" i="8" s="1"/>
  <c r="H46" i="8"/>
  <c r="F46" i="8" s="1"/>
  <c r="H65" i="8"/>
  <c r="F65" i="8" s="1"/>
  <c r="F69" i="8" s="1"/>
  <c r="F55" i="8"/>
  <c r="D73" i="18"/>
  <c r="H24" i="6"/>
  <c r="G24" i="6"/>
  <c r="F24" i="6"/>
  <c r="E24" i="6"/>
  <c r="H21" i="6"/>
  <c r="G21" i="6"/>
  <c r="F21" i="6"/>
  <c r="E21" i="6"/>
  <c r="H19" i="6"/>
  <c r="G19" i="6"/>
  <c r="F19" i="6"/>
  <c r="E19" i="6"/>
  <c r="H17" i="6"/>
  <c r="G17" i="6"/>
  <c r="F17" i="6"/>
  <c r="E17" i="6"/>
  <c r="H16" i="6"/>
  <c r="H31" i="6" s="1"/>
  <c r="G16" i="6"/>
  <c r="G31" i="6" s="1"/>
  <c r="F16" i="6"/>
  <c r="F31" i="6" s="1"/>
  <c r="E16" i="6"/>
  <c r="E31" i="6" s="1"/>
  <c r="H69" i="8" l="1"/>
  <c r="H43" i="7"/>
  <c r="G43" i="7"/>
  <c r="F43" i="7"/>
  <c r="E43" i="7"/>
  <c r="E36" i="7"/>
  <c r="H33" i="7"/>
  <c r="G33" i="7"/>
  <c r="F33" i="7"/>
  <c r="F32" i="7" s="1"/>
  <c r="H32" i="7"/>
  <c r="G32" i="7"/>
  <c r="E32" i="7"/>
  <c r="E42" i="7" s="1"/>
  <c r="E41" i="7" s="1"/>
  <c r="E30" i="7"/>
  <c r="E25" i="7"/>
  <c r="E23" i="7"/>
  <c r="H21" i="7"/>
  <c r="G21" i="7"/>
  <c r="F21" i="7"/>
  <c r="E18" i="7"/>
  <c r="H16" i="7"/>
  <c r="H42" i="7" s="1"/>
  <c r="H41" i="7" s="1"/>
  <c r="G16" i="7"/>
  <c r="G42" i="7" s="1"/>
  <c r="G41" i="7" s="1"/>
  <c r="F16" i="7"/>
  <c r="F42" i="7" l="1"/>
  <c r="F41" i="7" s="1"/>
  <c r="D47" i="16" l="1"/>
  <c r="F33" i="11" l="1"/>
  <c r="D27" i="11"/>
  <c r="G47" i="16" l="1"/>
  <c r="F37" i="10"/>
  <c r="E31" i="13"/>
  <c r="F31" i="13"/>
  <c r="G31" i="13"/>
  <c r="E32" i="13"/>
  <c r="F32" i="13"/>
  <c r="G32" i="13"/>
  <c r="E27" i="13"/>
  <c r="F27" i="13"/>
  <c r="G27" i="13"/>
  <c r="E24" i="13"/>
  <c r="E30" i="13" s="1"/>
  <c r="F24" i="13"/>
  <c r="G24" i="13"/>
  <c r="G30" i="13" s="1"/>
  <c r="E21" i="13"/>
  <c r="F21" i="13"/>
  <c r="G21" i="13"/>
  <c r="E22" i="13"/>
  <c r="F22" i="13"/>
  <c r="G22" i="13"/>
  <c r="E17" i="13"/>
  <c r="F17" i="13"/>
  <c r="G17" i="13"/>
  <c r="E14" i="13"/>
  <c r="F14" i="13"/>
  <c r="G14" i="13"/>
  <c r="G20" i="13" s="1"/>
  <c r="C14" i="11"/>
  <c r="E14" i="11"/>
  <c r="E23" i="11" s="1"/>
  <c r="F14" i="11"/>
  <c r="F23" i="11" s="1"/>
  <c r="G14" i="11"/>
  <c r="G23" i="11" s="1"/>
  <c r="E24" i="11"/>
  <c r="F24" i="11"/>
  <c r="G24" i="11"/>
  <c r="E25" i="11"/>
  <c r="F25" i="11"/>
  <c r="G25" i="11"/>
  <c r="D34" i="11"/>
  <c r="E34" i="11"/>
  <c r="F34" i="11"/>
  <c r="G34" i="11"/>
  <c r="D35" i="11"/>
  <c r="E35" i="11"/>
  <c r="F35" i="11"/>
  <c r="G35" i="11"/>
  <c r="C35" i="11"/>
  <c r="C34" i="11"/>
  <c r="D33" i="11"/>
  <c r="E33" i="11"/>
  <c r="C33" i="11"/>
  <c r="E27" i="11"/>
  <c r="F27" i="11"/>
  <c r="G27" i="11"/>
  <c r="G33" i="11" s="1"/>
  <c r="C27" i="11"/>
  <c r="F30" i="13" l="1"/>
  <c r="E20" i="13"/>
  <c r="F20" i="13"/>
  <c r="D24" i="5"/>
  <c r="D33" i="5" s="1"/>
  <c r="D16" i="5"/>
  <c r="D21" i="5" s="1"/>
  <c r="D32" i="13"/>
  <c r="D31" i="13"/>
  <c r="D27" i="13"/>
  <c r="D24" i="13"/>
  <c r="D30" i="13" s="1"/>
  <c r="D22" i="13"/>
  <c r="D21" i="13"/>
  <c r="D17" i="13"/>
  <c r="D14" i="13"/>
  <c r="D20" i="13" s="1"/>
  <c r="D25" i="11"/>
  <c r="D24" i="11"/>
  <c r="D20" i="11"/>
  <c r="D17" i="11"/>
  <c r="D14" i="11"/>
  <c r="D23" i="11" s="1"/>
  <c r="D35" i="10" l="1"/>
  <c r="D20" i="10"/>
  <c r="D23" i="10"/>
  <c r="D37" i="10"/>
  <c r="D36" i="10"/>
  <c r="D32" i="10"/>
  <c r="D29" i="10"/>
  <c r="D26" i="10"/>
  <c r="D17" i="10"/>
  <c r="D14" i="10"/>
  <c r="F36" i="10" l="1"/>
  <c r="G36" i="10"/>
  <c r="C35" i="10" l="1"/>
  <c r="E37" i="10"/>
  <c r="F35" i="10"/>
  <c r="G37" i="10"/>
  <c r="G35" i="10" s="1"/>
  <c r="C37" i="10"/>
  <c r="E36" i="10"/>
  <c r="C36" i="10"/>
  <c r="C23" i="10"/>
  <c r="F23" i="10"/>
  <c r="G23" i="10"/>
  <c r="E23" i="10"/>
  <c r="E26" i="10"/>
  <c r="F26" i="10"/>
  <c r="G26" i="10"/>
  <c r="C26" i="10"/>
  <c r="C17" i="10"/>
  <c r="F17" i="10"/>
  <c r="G17" i="10"/>
  <c r="E17" i="10"/>
  <c r="E29" i="10"/>
  <c r="F29" i="10"/>
  <c r="G29" i="10"/>
  <c r="C29" i="10"/>
  <c r="F20" i="10"/>
  <c r="G20" i="10"/>
  <c r="E20" i="10"/>
  <c r="C20" i="10"/>
  <c r="C32" i="10"/>
  <c r="G32" i="10"/>
  <c r="F32" i="10"/>
  <c r="E32" i="10"/>
  <c r="E35" i="10" l="1"/>
  <c r="E46" i="16"/>
  <c r="F46" i="16" l="1"/>
  <c r="F20" i="16" l="1"/>
  <c r="E14" i="16"/>
  <c r="F47" i="16"/>
  <c r="E47" i="16"/>
  <c r="G46" i="16"/>
  <c r="D46" i="16"/>
  <c r="G43" i="16"/>
  <c r="F43" i="16"/>
  <c r="E43" i="16"/>
  <c r="D43" i="16"/>
  <c r="G41" i="16"/>
  <c r="F41" i="16"/>
  <c r="E41" i="16"/>
  <c r="D41" i="16"/>
  <c r="G38" i="16"/>
  <c r="F38" i="16"/>
  <c r="E38" i="16"/>
  <c r="D38" i="16"/>
  <c r="G35" i="16"/>
  <c r="F35" i="16"/>
  <c r="E35" i="16"/>
  <c r="D35" i="16"/>
  <c r="G32" i="16"/>
  <c r="F32" i="16"/>
  <c r="E32" i="16"/>
  <c r="D32" i="16"/>
  <c r="G29" i="16"/>
  <c r="F29" i="16"/>
  <c r="E29" i="16"/>
  <c r="D29" i="16"/>
  <c r="G26" i="16"/>
  <c r="F26" i="16"/>
  <c r="E26" i="16"/>
  <c r="D26" i="16"/>
  <c r="G23" i="16"/>
  <c r="F23" i="16"/>
  <c r="E23" i="16"/>
  <c r="D23" i="16"/>
  <c r="G20" i="16"/>
  <c r="E20" i="16"/>
  <c r="D20" i="16"/>
  <c r="G17" i="16"/>
  <c r="F17" i="16"/>
  <c r="E17" i="16"/>
  <c r="D17" i="16"/>
  <c r="G14" i="16"/>
  <c r="F14" i="16"/>
  <c r="D14" i="16"/>
  <c r="D45" i="16" l="1"/>
  <c r="G45" i="16"/>
  <c r="F45" i="16"/>
  <c r="E45" i="16"/>
  <c r="F14" i="10" l="1"/>
  <c r="G14" i="10"/>
  <c r="E14" i="10"/>
</calcChain>
</file>

<file path=xl/sharedStrings.xml><?xml version="1.0" encoding="utf-8"?>
<sst xmlns="http://schemas.openxmlformats.org/spreadsheetml/2006/main" count="726" uniqueCount="316">
  <si>
    <t xml:space="preserve">Найменування показника </t>
  </si>
  <si>
    <t>1.</t>
  </si>
  <si>
    <t>Х</t>
  </si>
  <si>
    <t xml:space="preserve">Код </t>
  </si>
  <si>
    <t>Державне управління, у тому числі:</t>
  </si>
  <si>
    <t xml:space="preserve">загальний фонд </t>
  </si>
  <si>
    <t xml:space="preserve">спеціальний фонд </t>
  </si>
  <si>
    <t>Освіта, у тому числі :</t>
  </si>
  <si>
    <t>Охорона здоров'я, у тому числі:</t>
  </si>
  <si>
    <t>Соціальний захист та соціальне забезпечення, у тому числі:</t>
  </si>
  <si>
    <t>Культура і мистецтво, у тому числі:</t>
  </si>
  <si>
    <t>Фізична культура і спорт, ц тому числі:</t>
  </si>
  <si>
    <t>Житлово-комунальне господарство, у тому числі:</t>
  </si>
  <si>
    <t>Економічна діяльність, у тому числі:</t>
  </si>
  <si>
    <t>Інша діяльність, у тому числі:</t>
  </si>
  <si>
    <t>загальний фонд, у тому числі:</t>
  </si>
  <si>
    <t>реверсна дотація</t>
  </si>
  <si>
    <t>УСЬОГО, У ТОМУ ЧИСЛІ:</t>
  </si>
  <si>
    <t xml:space="preserve">Граничні показники видатків бюджету                                                                                                                                                                                                                                      за Типовою програмною класифікацією видатків та кредитування місцевого бюджету </t>
  </si>
  <si>
    <t>грн.</t>
  </si>
  <si>
    <t>(код бюджету)</t>
  </si>
  <si>
    <t>__________________________________</t>
  </si>
  <si>
    <t>Без урахування розділу "Кредитування" (код Типової програмної класифікації видатків та кредитування 8800).</t>
  </si>
  <si>
    <t>_______________________________</t>
  </si>
  <si>
    <t>Показники бюджету розвитку</t>
  </si>
  <si>
    <t>I. Надходження бюджету розвитку</t>
  </si>
  <si>
    <t>Кошти, що передаються із загальний фонд бюджету</t>
  </si>
  <si>
    <t>Кошти від повернення кредитів, надані з бюджету, та відсотки, сплачені за користквання ними</t>
  </si>
  <si>
    <t>2.</t>
  </si>
  <si>
    <t>3.</t>
  </si>
  <si>
    <t>Капітальні трансферти (субвенції) з інших бюджетів, у тому числі:</t>
  </si>
  <si>
    <t>4.</t>
  </si>
  <si>
    <t>трансферти з державного бюджету</t>
  </si>
  <si>
    <t>трансферти з місцевих бюджетів</t>
  </si>
  <si>
    <t>Місцеві запрзичення</t>
  </si>
  <si>
    <t>5.</t>
  </si>
  <si>
    <t xml:space="preserve">Інші надходження бюджету розвитку </t>
  </si>
  <si>
    <t>УСЬОГО за розділом I:</t>
  </si>
  <si>
    <t>з них надходження до бюджету розвитку (без урахування обсягів місцевих запозичень та капітальних трансфертів (субвенцій))</t>
  </si>
  <si>
    <t>II. Витрати бюджету розвитку</t>
  </si>
  <si>
    <t>Капітальні видатки бюджету розвитку, у тому числі:</t>
  </si>
  <si>
    <t xml:space="preserve">на виконання інвестицій проектів </t>
  </si>
  <si>
    <t>капітальні трансферти (субвенції)  іншим бюджетам</t>
  </si>
  <si>
    <t xml:space="preserve">інші капітальні видатки </t>
  </si>
  <si>
    <t xml:space="preserve">Внески до статутного капіталу суб'єктів господарювання </t>
  </si>
  <si>
    <t xml:space="preserve">Погашення місцевого боргу </t>
  </si>
  <si>
    <t>Платежі, пов'язані з виконанням гарантійних зобов'язань Автономної Республіки Крим, обласної ради чи територіальної громади міста</t>
  </si>
  <si>
    <t xml:space="preserve">Інші видатки бюджету розвитку </t>
  </si>
  <si>
    <t>Розроблення містобудівної документації</t>
  </si>
  <si>
    <t>УСЬОГО за розділом II:</t>
  </si>
  <si>
    <t>3.1</t>
  </si>
  <si>
    <t>3.2</t>
  </si>
  <si>
    <t>1.1</t>
  </si>
  <si>
    <t>1.2</t>
  </si>
  <si>
    <t>1.3</t>
  </si>
  <si>
    <t xml:space="preserve">Показники міжбюджетних трансфертів іншим бюджетам </t>
  </si>
  <si>
    <t>Код Програмної класифікації видатків кредитування місцевого мбюджету/код бюджету</t>
  </si>
  <si>
    <t>Код Типової програмної класифікації видатків та кредитування місцевого бюджету</t>
  </si>
  <si>
    <t>Найменування трансферту/ найменування бюджету-отримувача міжбюджетного трансферту</t>
  </si>
  <si>
    <t>I. Трансферти із загального фонду бюджету</t>
  </si>
  <si>
    <t>I. Трансферти із спеціального фонду бюджету</t>
  </si>
  <si>
    <t>РАЗОМ за розділам I,II, у тому числі:</t>
  </si>
  <si>
    <t xml:space="preserve"> загальний фонд</t>
  </si>
  <si>
    <t xml:space="preserve">Показники міжбюджетних трансфертів з інших бюджетів </t>
  </si>
  <si>
    <t>Код Класифікації доходів бюджету / код бюджету</t>
  </si>
  <si>
    <t>Найменування трансферту/найменування бюджету-надавача міжбюджетного трансферту</t>
  </si>
  <si>
    <t xml:space="preserve">Додаток 10                                                            до Типової форми прогнозу                                                       місцевого бюджету                                          (абзац четвертий розділу VIII)                                                                                                                                                        </t>
  </si>
  <si>
    <t xml:space="preserve">Обсяги капітальних вкладень місцевого бюджету ц розрізі інвестиційних проектів </t>
  </si>
  <si>
    <t xml:space="preserve">Код Типової програмної класифікації видатків та кредитування місцевого бюджету 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</si>
  <si>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</si>
  <si>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інвестиційногго проекту</t>
  </si>
  <si>
    <t>Загальний період реалізації проекту (рік початку і завершення)</t>
  </si>
  <si>
    <t>Загальна вартість проекту</t>
  </si>
  <si>
    <t>Очікуванний рівень готовності проекту на кінець 20__ рік (план), %</t>
  </si>
  <si>
    <t xml:space="preserve">УСЬОГО </t>
  </si>
  <si>
    <t>_15575000000</t>
  </si>
  <si>
    <t>2023 рік (план)</t>
  </si>
  <si>
    <t>2024 рік (план)</t>
  </si>
  <si>
    <t>2020 рік (звіт)</t>
  </si>
  <si>
    <t>2021 рік (затвердженно)</t>
  </si>
  <si>
    <t>2022 рік (план)</t>
  </si>
  <si>
    <t>2021 рік (затверджено)</t>
  </si>
  <si>
    <t>Міжбюджетні трансферти, у тому числі:</t>
  </si>
  <si>
    <t>Додаток 6</t>
  </si>
  <si>
    <t xml:space="preserve">до Типової форми прогнозу місцевого бюджету </t>
  </si>
  <si>
    <t>(абзац п'ятий  розділу VІ)</t>
  </si>
  <si>
    <t xml:space="preserve">Граничні показники видатків бюджету та надання  кредитів з бюджету головним розпорядникам коштів
</t>
  </si>
  <si>
    <t>(грн)</t>
  </si>
  <si>
    <t>Код відомчої  класифікації</t>
  </si>
  <si>
    <t>Найменування головного розпорядника коштів місцевого бюджету</t>
  </si>
  <si>
    <t>2020 рік  (звіт)</t>
  </si>
  <si>
    <t>2021 рік  (затверджено)</t>
  </si>
  <si>
    <t>2022 рік  (план)</t>
  </si>
  <si>
    <t>2023 рік  (план)</t>
  </si>
  <si>
    <t>2024 рік  (план)</t>
  </si>
  <si>
    <t>загальний фонд</t>
  </si>
  <si>
    <t>спеціальний  фонд</t>
  </si>
  <si>
    <t>УСЬОГО, у тому числі:</t>
  </si>
  <si>
    <t>Додаток 1</t>
  </si>
  <si>
    <t>(абзац третій розділц ІІІ)</t>
  </si>
  <si>
    <t xml:space="preserve">Загальні показники бюджету_x000D_
</t>
  </si>
  <si>
    <t>№з/п</t>
  </si>
  <si>
    <t>Найменування  показника</t>
  </si>
  <si>
    <t xml:space="preserve">Доходи (з міжбюджетними трансфертами), утому числі: </t>
  </si>
  <si>
    <t>спеціальний фонд</t>
  </si>
  <si>
    <t>Фінансування, утому числі:</t>
  </si>
  <si>
    <t>Повернення кредитів, утому числі:</t>
  </si>
  <si>
    <t>УСЬОГО за розділом І, у тому числі</t>
  </si>
  <si>
    <t xml:space="preserve">Видатки (з міжбюджетними трансфертами), утому числі: </t>
  </si>
  <si>
    <t>Надання  кредитів, у тому числі:</t>
  </si>
  <si>
    <t>УСЬОГО за розділом ІІ, у тому числі</t>
  </si>
  <si>
    <t>Додаток 2</t>
  </si>
  <si>
    <t xml:space="preserve">Показники доходів бюджету_x000D_
</t>
  </si>
  <si>
    <t>Код</t>
  </si>
  <si>
    <t>І.Доходи (без урахування міжбюджетних трансфертів)</t>
  </si>
  <si>
    <t>Загальний фонд,у тому числі:</t>
  </si>
  <si>
    <t>Податкові надходження, у тому числі:</t>
  </si>
  <si>
    <t>хххх0000</t>
  </si>
  <si>
    <t>Неподаткові надходження, у тому числі:</t>
  </si>
  <si>
    <t>Доходи від операцій з капіталом, у тому числі:</t>
  </si>
  <si>
    <t>Спеціальний фонд, у тому числі:</t>
  </si>
  <si>
    <t>Цільові фонди, у тому числі:</t>
  </si>
  <si>
    <t>ІІ. Трансферти з державного бюджету</t>
  </si>
  <si>
    <t>Дотація з державного бюджету, у тому числі:</t>
  </si>
  <si>
    <t>Субвенція з державного бюджету, у тому числі:</t>
  </si>
  <si>
    <t>ІІІ. Трансферти з  інших місцевих бюджетів</t>
  </si>
  <si>
    <t>Дотація з місцевих бюджету, у тому числі:</t>
  </si>
  <si>
    <t>Субвенція з місцевих бюджету, у тому числі:</t>
  </si>
  <si>
    <t>Дотація з місцевих  бюджетів, у тому числі:</t>
  </si>
  <si>
    <t>Субвенція з місцевих бюджетів, у тому числі:</t>
  </si>
  <si>
    <t>УСЬОГО за розділом ІІІ, у тому числі</t>
  </si>
  <si>
    <t>РАЗОМ за розділами І,ІІ та ІІІ, у тому числі:</t>
  </si>
  <si>
    <t>Додаток 3</t>
  </si>
  <si>
    <t>(абзац третій розділц V)</t>
  </si>
  <si>
    <t xml:space="preserve">Показники фінанусвання  бюджету_x000D_
</t>
  </si>
  <si>
    <t>І.Фінанусвання за типом кредитора</t>
  </si>
  <si>
    <t>Внутрішнє фінансування, у тому числі:</t>
  </si>
  <si>
    <t>Зовнішнє фінансування, у тому числі:</t>
  </si>
  <si>
    <t>ІІ.Фінанусвання за типом боргового зобов'язання</t>
  </si>
  <si>
    <t>Фінансування за борговими операціями, у тому числі:</t>
  </si>
  <si>
    <t>Фінансування за активними  операціями, у тому числі:</t>
  </si>
  <si>
    <t>Саф'янівська сільська рада</t>
  </si>
  <si>
    <t xml:space="preserve">Додаток 7                                                                             до Типової форми прогнозу                                                       місцевого бюджету                                                      (абзац шостий розділу VII)                                                                                                                                                        </t>
  </si>
  <si>
    <t>01</t>
  </si>
  <si>
    <t>06</t>
  </si>
  <si>
    <t>08</t>
  </si>
  <si>
    <t>10</t>
  </si>
  <si>
    <t>12</t>
  </si>
  <si>
    <t>37</t>
  </si>
  <si>
    <t>09</t>
  </si>
  <si>
    <t>Фінансове управління Саф'янівської сільської ради</t>
  </si>
  <si>
    <t>Відділ соціального захисту населення Саф'янівської сільськох ради</t>
  </si>
  <si>
    <t>Управління житлово-комунального господарства, капітального будівництва, дорожного господарства та інвестицій</t>
  </si>
  <si>
    <t>Управління освіти Саф'янівської сільської ради</t>
  </si>
  <si>
    <t>Відділ культури, молоді, туризму та спорту</t>
  </si>
  <si>
    <t>Служба у справах дітей саф'янівської сільської ради</t>
  </si>
  <si>
    <t xml:space="preserve">до Типової форми прогнозу місцевого </t>
  </si>
  <si>
    <t xml:space="preserve">бюджету </t>
  </si>
  <si>
    <t>Код Програмної класифікації видатків кредитування місцевого бюджету/код бюджету</t>
  </si>
  <si>
    <t>Внутрішні податки на товари та послуги</t>
  </si>
  <si>
    <t>Базова дотація</t>
  </si>
  <si>
    <t xml:space="preserve">Освітня субвенція з державного бюджету місцевим бюджетам 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</si>
  <si>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</si>
  <si>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Державний бюджет</t>
  </si>
  <si>
    <t>Бюджет Саф’янівської сільської територіальної громади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</si>
  <si>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</si>
  <si>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Обласний бюджет Одеської області</t>
  </si>
  <si>
    <t xml:space="preserve">Районний бюджет Ізмаїльського району  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</si>
  <si>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</si>
  <si>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>Субвенція з місцевого бюджету на надання державної підтримки особам з особливими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</si>
  <si>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</si>
  <si>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Інші субвенції з місцевого бюджету</t>
  </si>
  <si>
    <t>Бюджет Суворовської селищної територіальної громади</t>
  </si>
  <si>
    <t xml:space="preserve">Районний бюджет Ізмаїльського району Одеської області </t>
  </si>
  <si>
    <t>Субвенція на виконання інвестиційних проектів</t>
  </si>
  <si>
    <t xml:space="preserve">Субвенція з місцевого бюджету на здійснення  природоохоронних заходів </t>
  </si>
  <si>
    <t>обласний бюджет Одеської області</t>
  </si>
  <si>
    <t>Субвенція обласному бюджету Одеської області на"Централізовані заходи з лікування хворих на цукровий та нецукровий діабет"</t>
  </si>
  <si>
    <t xml:space="preserve"> Субвенція на Надання соціальних гарантій фіз.особам,які надають соціальні послуги громад.похилого віку,особам з інвалідністю, хворим,які не здатні до самообслуговування і потребують стор.допомоги</t>
  </si>
  <si>
    <t xml:space="preserve">бюджет Суворовської селищної територіальної громади  </t>
  </si>
  <si>
    <t>Субвенція на утримання  ДЮСШ Суворовської селищної ради Ізмаїльського району Одеської області</t>
  </si>
  <si>
    <t xml:space="preserve"> Субвенція на Утримання стаціонарного  відділу територіального центру(на утримання стаціонарного відділення для людей похилого віку)</t>
  </si>
  <si>
    <t>Субвенція з місцевого бюджету державному бюджету на виконання програм соціально-економічного розвитку регіонів</t>
  </si>
  <si>
    <t>0100000</t>
  </si>
  <si>
    <t>Саф'янівська сільська рада Ізмаїльського району Одеської області</t>
  </si>
  <si>
    <t>0110000</t>
  </si>
  <si>
    <t>0110150</t>
  </si>
  <si>
    <t>0150</t>
  </si>
  <si>
    <t>Організаційне, інформаційно- аналітичне та матеріально- технічне забезпечення діяльності обласної ради, районної ради, районної у місті ради(у разі її створення), міської, селищної рад</t>
  </si>
  <si>
    <r>
      <t>Придбання обладнання та компь</t>
    </r>
    <r>
      <rPr>
        <sz val="12"/>
        <color indexed="8"/>
        <rFont val="Calibri"/>
        <family val="2"/>
        <charset val="204"/>
      </rPr>
      <t>'</t>
    </r>
    <r>
      <rPr>
        <sz val="12"/>
        <color indexed="8"/>
        <rFont val="Times New Roman"/>
        <family val="1"/>
        <charset val="204"/>
      </rPr>
      <t xml:space="preserve">ютерної техніки </t>
    </r>
  </si>
  <si>
    <t>Придбання мікроавтобусу</t>
  </si>
  <si>
    <t>0117368</t>
  </si>
  <si>
    <t>7368</t>
  </si>
  <si>
    <t>Виконання інвестиційних проектів за рахунок субвенцій з інших бюджетів(за рахунок Субвенції з обласного бюджету Одеської області)</t>
  </si>
  <si>
    <t>Придбання автотранспорту для Саф'янівської сільської ради Ізмаїльського району Одеської області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</si>
  <si>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</si>
  <si>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</si>
  <si>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</si>
  <si>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Виготовлення проектно- кошторисної документації на капітальний ремонт автомобільної дороги загального користування місцевого значення С 161006 Стара Некрасівка- с.Дунайське, км0+000-км4+200</t>
  </si>
  <si>
    <t>2021-2021</t>
  </si>
  <si>
    <t>0117693</t>
  </si>
  <si>
    <t>7693</t>
  </si>
  <si>
    <t>Інші заходи, пов"язані з економічною діяльністю (за рах.Субвенції з районного бюджету Ізмаїльського району- залишок)</t>
  </si>
  <si>
    <t>Виготовлення проектно - кошторисної документації на капітальний ремонт нежитлової будівлі внутрішніх приміщень по проспекту Суворова,69 у м.Ізмаїл Ізмаїльського району</t>
  </si>
  <si>
    <t>0600000</t>
  </si>
  <si>
    <t>Управління освіти Саф'янівської сільської ради Ізмаїльського району Одеської області</t>
  </si>
  <si>
    <t>0610000</t>
  </si>
  <si>
    <t>0611021</t>
  </si>
  <si>
    <t>1021</t>
  </si>
  <si>
    <t>Надання загальної середньої освіти закладами загальної середньої освіти(місц)</t>
  </si>
  <si>
    <t>Придбання шкільного автобусу (співфінасування)</t>
  </si>
  <si>
    <t>0611061</t>
  </si>
  <si>
    <t>1061</t>
  </si>
  <si>
    <t>Надання загальної  середньої освіти закладами загальної середньої освіти</t>
  </si>
  <si>
    <r>
      <t>Капітальний ремонт майстерні Кислицького закладу загальної середньої освіти Саф</t>
    </r>
    <r>
      <rPr>
        <sz val="12"/>
        <color indexed="8"/>
        <rFont val="Calibri"/>
        <family val="2"/>
        <charset val="204"/>
      </rPr>
      <t>'</t>
    </r>
    <r>
      <rPr>
        <sz val="12"/>
        <color indexed="8"/>
        <rFont val="Times New Roman"/>
        <family val="1"/>
        <charset val="204"/>
      </rPr>
      <t xml:space="preserve">янівської сільської ради Ізмаїльського району Одеської області по вул. Шкільна, 43а у с. Кислиця Ізмаїльського району Одеської області </t>
    </r>
  </si>
  <si>
    <t>Капітальний ремонт частини фасаду Старонекрасівського закладу загальної середньої освіти Саф'янівської сільської ради Ізмаїльського району Одеської області по вул. Ізмаїльська, 34 у с. Стара Некрасівка Ізмаїльського району Одеської області</t>
  </si>
  <si>
    <r>
      <t>Капітальний ремонт харчоблоку Бросківського закладу загальної середньої освіти Саф</t>
    </r>
    <r>
      <rPr>
        <sz val="12"/>
        <color indexed="8"/>
        <rFont val="Arial"/>
        <family val="2"/>
        <charset val="204"/>
      </rPr>
      <t>'</t>
    </r>
    <r>
      <rPr>
        <sz val="12"/>
        <color indexed="8"/>
        <rFont val="Times New Roman"/>
        <family val="1"/>
        <charset val="204"/>
      </rPr>
      <t>янівської сільської ради Ізмаїльського району Одеської області по вул. Болградська, 90 у с. Броска Ізмаїльського району Одеської області</t>
    </r>
  </si>
  <si>
    <r>
      <t>Капітальний ремонт внутрішніх туалетів Матроського закладу загальної середньої освіти Саф</t>
    </r>
    <r>
      <rPr>
        <sz val="12"/>
        <color indexed="8"/>
        <rFont val="Calibri"/>
        <family val="2"/>
        <charset val="204"/>
      </rPr>
      <t>'</t>
    </r>
    <r>
      <rPr>
        <sz val="12"/>
        <color indexed="8"/>
        <rFont val="Times New Roman"/>
        <family val="1"/>
        <charset val="204"/>
      </rPr>
      <t>янівської сільської ради Ізмаїльського району Одеської області по вул. Пушкіна, 26 у с. Матроска Ізмаїльського району Одеської області</t>
    </r>
  </si>
  <si>
    <t>Капітальний ремонт вимощення будівлі Ларжанського закладу загальної середньої освіти Саф'янівської сільської ради Ізмаїльського району Одеської області по вул. Шкільна, 34 у с. Ларжанка Ізмаїльського району Одеської області</t>
  </si>
  <si>
    <t>2021-2022</t>
  </si>
  <si>
    <r>
      <t>Капітальний ремонт спортивної зали Саф</t>
    </r>
    <r>
      <rPr>
        <sz val="12"/>
        <color indexed="8"/>
        <rFont val="Arial"/>
        <family val="2"/>
        <charset val="204"/>
      </rPr>
      <t>'</t>
    </r>
    <r>
      <rPr>
        <sz val="12"/>
        <color indexed="8"/>
        <rFont val="Times New Roman"/>
        <family val="1"/>
        <charset val="204"/>
      </rPr>
      <t>янського закладу загальної середньої освіти Саф'янівської сільської ради Ізмаїльського району Одеської області по вул. Ярослава Мудрого, 41 А у с. Саф</t>
    </r>
    <r>
      <rPr>
        <sz val="12"/>
        <color indexed="8"/>
        <rFont val="Arial"/>
        <family val="2"/>
        <charset val="204"/>
      </rPr>
      <t>'</t>
    </r>
    <r>
      <rPr>
        <sz val="12"/>
        <color indexed="8"/>
        <rFont val="Times New Roman"/>
        <family val="1"/>
        <charset val="204"/>
      </rPr>
      <t>яни Ізмаїльського району Одеської області</t>
    </r>
  </si>
  <si>
    <t>Капітальний ремонт даху фойє Лощинівського закладу загальної середньої освіти Саф'янівської сільської ради Ізмаїльського району Одеської області по вул. Шкільна, 17 у с. Лощинівка Ізмаїльського району Одеської області</t>
  </si>
  <si>
    <r>
      <t>Капітальний ремонт даху перехідної галереї Кам</t>
    </r>
    <r>
      <rPr>
        <sz val="12"/>
        <color indexed="8"/>
        <rFont val="Arial"/>
        <family val="2"/>
        <charset val="204"/>
      </rPr>
      <t>'</t>
    </r>
    <r>
      <rPr>
        <sz val="12"/>
        <color indexed="8"/>
        <rFont val="Times New Roman"/>
        <family val="1"/>
        <charset val="204"/>
      </rPr>
      <t>янського закладу загальної середньої освіти Саф'янівської сільської ради Ізмаїльського району Одеської області по вул. Центральна, 105 у с. Кам</t>
    </r>
    <r>
      <rPr>
        <sz val="12"/>
        <color indexed="8"/>
        <rFont val="Arial"/>
        <family val="2"/>
        <charset val="204"/>
      </rPr>
      <t>'</t>
    </r>
    <r>
      <rPr>
        <sz val="12"/>
        <color indexed="8"/>
        <rFont val="Times New Roman"/>
        <family val="1"/>
        <charset val="204"/>
      </rPr>
      <t>янка Ізмаїльського району Одеської області</t>
    </r>
  </si>
  <si>
    <t>Капітальний ремонт частини фасаду будівлі Озернянського закладу загальної середньої освіти Саф'янівської сільської ради Ізмаїльського району Одеської області по вул.    1 Травня, 29 А у с. Озерне Ізмаїльського району Одеської області</t>
  </si>
  <si>
    <t>Капітальний ремонт системи опалення Муравлівського закладу загальної середньої освіти Саф'янівської сільської ради Ізмаїльського району Одеської області по вул. Кутузова, 6 у с. Муравлівка Ізмаїльського району Одеської області</t>
  </si>
  <si>
    <t>Придбання дидактичних матеріалів для НУШ</t>
  </si>
  <si>
    <t>Придбання мультимедійних комплектів для НУШ</t>
  </si>
  <si>
    <t>Придбання навчальних кабінетів фізики  та біології</t>
  </si>
  <si>
    <t>Придбання ноутбуків</t>
  </si>
  <si>
    <t>Придбання газових котлів для Старонекрасівського ЗЗСО</t>
  </si>
  <si>
    <t>Придбання шкільного автобусу</t>
  </si>
  <si>
    <t>Придбання водовозки</t>
  </si>
  <si>
    <t>0611141</t>
  </si>
  <si>
    <t>1141</t>
  </si>
  <si>
    <t>Забезпечення діяльності інших закладів у сфері освіти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</si>
  <si>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</si>
  <si>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</si>
  <si>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</si>
  <si>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 xml:space="preserve">Придбання обладнання </t>
  </si>
  <si>
    <t>0611210</t>
  </si>
  <si>
    <t>1210</t>
  </si>
  <si>
    <t>Надання освіти за рахунок залишку коштів за  субвенцією з державного бюджету місцевим бюджетам на надання державної підтримки особам з особливими освітніми потребами</t>
  </si>
  <si>
    <t>0617368</t>
  </si>
  <si>
    <t>Капітальний ремонт (заміна вікон та дверей) Кислицького закладу загальної середньої освіти Саф'янівської сільської ради Ізмаїльського району Одеської області по вул.Шкільна, 43-а у с.Кислиці Саф'янівської сільської ради Ізмаїльського району Одеської області</t>
  </si>
  <si>
    <t>Капітальний ремонт з благоустрою прилеглої території ДНЗ "Золота рибка" по вул. Паркова, 24 с.Нова Некрасівка Саф'янівської сільської ради Ізмаїльського району Одеської області</t>
  </si>
  <si>
    <t>1000000</t>
  </si>
  <si>
    <t>Відділ культури ,молоді, туризму та спорту Саф'янівської сільської ради Ізмаїльського району Одеської області</t>
  </si>
  <si>
    <t>1010000</t>
  </si>
  <si>
    <t>1014030</t>
  </si>
  <si>
    <t>4030</t>
  </si>
  <si>
    <t>Забезпечення діяльності бібліоте</t>
  </si>
  <si>
    <t xml:space="preserve">Підписка періодичної літератури для бібліотечних систем </t>
  </si>
  <si>
    <t>1015041</t>
  </si>
  <si>
    <t>5041</t>
  </si>
  <si>
    <t>Утримання та фінансова підтримка спортивних споруд</t>
  </si>
  <si>
    <r>
      <t>Капітальний ремонт приміщень Палацу Спорту ім М.Г.Миндру, с.Кам</t>
    </r>
    <r>
      <rPr>
        <sz val="12"/>
        <color indexed="8"/>
        <rFont val="Calibri"/>
        <family val="2"/>
        <charset val="204"/>
      </rPr>
      <t>'</t>
    </r>
    <r>
      <rPr>
        <sz val="12"/>
        <color indexed="8"/>
        <rFont val="Times New Roman"/>
        <family val="1"/>
        <charset val="204"/>
      </rPr>
      <t>янка Ізмаїльського району</t>
    </r>
  </si>
  <si>
    <t>1017368</t>
  </si>
  <si>
    <t>Придбання інвентарю для Будинку культури  по вул. Шкільна, 16-Б у с. Комишівка Саф'янівської сільської ради Ізмаїльського району Одеської області</t>
  </si>
  <si>
    <t>Капітальний ремонт Будинку культури по вул. Шкільна, 16-Б у с. Комишівка Саф'янівської сільської ради Ізмаїльського району Одеської області</t>
  </si>
  <si>
    <t>Капітальний ремонт будівлі Будинку культури  по вул. Кутузова,17 у с. Муравлівка Саф'янівської сільської ради Ізмаїльського району Одеської області</t>
  </si>
  <si>
    <t>1200000</t>
  </si>
  <si>
    <r>
      <t>Управління житлово - комунального господарства, капітального будівництва, дорожнього господарства та інвестицій Саф</t>
    </r>
    <r>
      <rPr>
        <b/>
        <sz val="12"/>
        <rFont val="Calibri"/>
        <family val="2"/>
        <charset val="204"/>
      </rPr>
      <t>'</t>
    </r>
    <r>
      <rPr>
        <b/>
        <sz val="12"/>
        <rFont val="Times New Roman"/>
        <family val="1"/>
        <charset val="204"/>
      </rPr>
      <t>янівської сільської ради</t>
    </r>
  </si>
  <si>
    <t>1210000</t>
  </si>
  <si>
    <t>Управління житлово - комунального господарства, капітального будівництва, дорожнього господарства та інвестицій Саф'янівської сільської ради</t>
  </si>
  <si>
    <t>1210160</t>
  </si>
  <si>
    <t>0160</t>
  </si>
  <si>
    <t>Керівництво і управління у відповідній сфері у містах, селищах, селах, теріторіальних громадах</t>
  </si>
  <si>
    <t xml:space="preserve">Придбання обладнання та компь'ютерної техніки </t>
  </si>
  <si>
    <t>1216030</t>
  </si>
  <si>
    <t>6030</t>
  </si>
  <si>
    <t>Організіція благоустрою населених пунктів</t>
  </si>
  <si>
    <r>
      <t>Капітальний ремонт мереж зовнішнього освітлення вул.Івана Д</t>
    </r>
    <r>
      <rPr>
        <sz val="12"/>
        <color indexed="8"/>
        <rFont val="Arial"/>
        <family val="2"/>
        <charset val="204"/>
      </rPr>
      <t>'</t>
    </r>
    <r>
      <rPr>
        <sz val="12"/>
        <color indexed="8"/>
        <rFont val="Times New Roman"/>
        <family val="1"/>
        <charset val="204"/>
      </rPr>
      <t>яченко, вул.Садова, вул.Зелена, вул.Репіна у с. Камишівка Ізмаїльського району Одеської області</t>
    </r>
  </si>
  <si>
    <t>2021- 2021</t>
  </si>
  <si>
    <r>
      <t>Придбання пам</t>
    </r>
    <r>
      <rPr>
        <sz val="12"/>
        <color indexed="8"/>
        <rFont val="Calibri"/>
        <family val="2"/>
        <charset val="204"/>
      </rPr>
      <t>’</t>
    </r>
    <r>
      <rPr>
        <sz val="12"/>
        <color indexed="8"/>
        <rFont val="Times New Roman"/>
        <family val="1"/>
        <charset val="204"/>
      </rPr>
      <t>ятника "Захисникам України"    в с. Саф</t>
    </r>
    <r>
      <rPr>
        <sz val="12"/>
        <color indexed="8"/>
        <rFont val="Calibri"/>
        <family val="2"/>
        <charset val="204"/>
      </rPr>
      <t>’</t>
    </r>
    <r>
      <rPr>
        <sz val="12"/>
        <color indexed="8"/>
        <rFont val="Times New Roman"/>
        <family val="1"/>
        <charset val="204"/>
      </rPr>
      <t>яни Саф</t>
    </r>
    <r>
      <rPr>
        <sz val="12"/>
        <color indexed="8"/>
        <rFont val="Calibri"/>
        <family val="2"/>
        <charset val="204"/>
      </rPr>
      <t>’</t>
    </r>
    <r>
      <rPr>
        <sz val="12"/>
        <color indexed="8"/>
        <rFont val="Times New Roman"/>
        <family val="1"/>
        <charset val="204"/>
      </rPr>
      <t>янівської сільської ради Ізмаїльського району Одеської області</t>
    </r>
  </si>
  <si>
    <t>1217368</t>
  </si>
  <si>
    <t>Капітальний ремонт вуличного освітлення від ТП-128 вулиць Лиманська, Центральна, 1-го Травня, 8-го Березня в с.Озерне Саф'янівської сільської ради Ізмаїльського району Одеської облатсті</t>
  </si>
  <si>
    <r>
      <t>Придбання техніки для с.Лощинівка Саф</t>
    </r>
    <r>
      <rPr>
        <sz val="12"/>
        <rFont val="Calibri"/>
        <family val="2"/>
        <charset val="204"/>
      </rPr>
      <t>'</t>
    </r>
    <r>
      <rPr>
        <sz val="12"/>
        <rFont val="Times New Roman"/>
        <family val="1"/>
        <charset val="204"/>
      </rPr>
      <t>янівської сільської ради Ізмаїльського району Одеської області</t>
    </r>
  </si>
  <si>
    <t>Капітальний ремонт вуличного освітлення  у селі Першотравневе Саф'янівської сільської ради Ізмаїльського району Одеської області</t>
  </si>
  <si>
    <t>Капітальний ремонт дорожнього покриття по вул. Михайлівська від будинку №56 до вул. Південна в с.Утконосівка,   Ізмаїльського району Одеської області</t>
  </si>
  <si>
    <t>Капітальний ремонт дорожнього покриття вул. Ярослава Мудрого від траси М-15 до будинку №11 вул. Ярослава Мудрого в с. Саф'яни Саф'янівської сільської ради Ізмаїльського району Одеської області</t>
  </si>
  <si>
    <t>1217693</t>
  </si>
  <si>
    <t>Інші заходи, пов"язані з економічною діяльністю (за рах.Субвенції з районного бюджету Ізмаїльського району-залиш)</t>
  </si>
  <si>
    <t xml:space="preserve">Капітальний ремонт нежитлової будівлі внутрішніх приміщень по проспекту Суворова,69 у м.Ізмаїл Ізмаїльського району Одеської області  </t>
  </si>
  <si>
    <t>3700000</t>
  </si>
  <si>
    <t>Фінансове управління Саф'янівської сільської ради Ізмаїльського району Одеської області</t>
  </si>
  <si>
    <t>3710000</t>
  </si>
  <si>
    <t>3712010</t>
  </si>
  <si>
    <t>2010</t>
  </si>
  <si>
    <t>Багатопрофільна стаціонарна медична допомога населенню (місц)</t>
  </si>
  <si>
    <t>Капітальний ремонт будівлі Хірургічного відділення КНП Ізмаїльської районної ради "Центральна районна лікарня" по вул.Білгород-Дністровська, 31 в м.Ізмаїл Одеської області</t>
  </si>
  <si>
    <t>Багатопрофільна стаціонарна медична допомога населенню (за рахунок Субвенції з районного бюджету Ізмаїльського району-залишок)</t>
  </si>
  <si>
    <t xml:space="preserve">Податок на доходи, податки на прибуток, податки на збільшення ринкової вартості </t>
  </si>
  <si>
    <t>Рентна плата та плата за використання інших природних ресурсів</t>
  </si>
  <si>
    <t>Місцеві податки та збори, що сплачуються (перераховуються) згідно з Податковим кодексом України</t>
  </si>
  <si>
    <t>Доходи від власності та підприємницької діяльності</t>
  </si>
  <si>
    <t xml:space="preserve">Адміністративні збори та платежі, доходи від некомерційної господарської діяльності </t>
  </si>
  <si>
    <t xml:space="preserve"> </t>
  </si>
  <si>
    <t xml:space="preserve">Інші податкові </t>
  </si>
  <si>
    <t xml:space="preserve">Інші неподаткові </t>
  </si>
  <si>
    <t xml:space="preserve">Власні надходження бюджетних установ </t>
  </si>
  <si>
    <t xml:space="preserve">Від органів державного управління </t>
  </si>
  <si>
    <t>Субвенції з державного бюджету, у тому числі:</t>
  </si>
  <si>
    <t xml:space="preserve">Субвенція з державного бюджету місцевим бюджетам на здійснення заходів щолдо соціально-економічного розвитку окремих територій 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</si>
  <si>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(1877950грн - обласний бюджет, 10623 грн - районний бюджет Ізмаїльського району )</t>
  </si>
  <si>
    <t xml:space="preserve">Субвенція з місцевого бюджету на здійснення переданих видатків у сфері освіти за рахунок коштів освітньої субвенції (інклюзивно - ресурсні центри) 201600грн - обласний бюджет, 640620грн - районний бюджет Ізмаїльського району 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</si>
  <si>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 оплата за проведення корекційно-розвиткових занять…поточні трансферти - 675392 грн, капітальні трансферти - 342698грн</t>
  </si>
  <si>
    <t xml:space="preserve">Інші субвенції з місцевого бюджету </t>
  </si>
  <si>
    <t>з бюджету Суворівської сел.ради: на підпримку амбулаторії загальної практики - сімейної медицини (амбулаторія загальної практики- сімейної медицини смт. Суворове,амбулаторія загальної практики- сімейної медицини с. Кирнички, фельдшерський пункт с.Нова Покровка, придбання пільогових медикаментів, виплата пільгових пенсій - 1367700грн, на забезпечення інсулінозалежних хворих інсуліном - 405000грн., на підпримку музичного закладу Саф'янівської сільської територіальної громади - 745000грн, на утримання КУ "Об'єднаний трудовий архів"- 48395грн</t>
  </si>
  <si>
    <t>з районного бюджету Ізмаїльського району на утримання стаціонарного відділу територіального центру - 17260грн., утримання КУ ЦРЛ Ізмаїльського району - 264450грн., на харчування дітей НВК у с.Матроска та с.Ларжанка - малозабезпеченим верстам населення-10923грн., на централізовані заходи із забезпечення хворих на цукровий та нецукровий діабет - 402147грн.</t>
  </si>
  <si>
    <t>Субвенція з місцевого бюджету на виконання інвестиційних проектів, у т.ч.: з районного бюджетуІзмаїльського району Одеської обл.- 3872906 грн, з обласного бюджету Одеської області -10707838 грн.</t>
  </si>
  <si>
    <t xml:space="preserve">Субвенція з місцевого бюджету на здійснення природоохоронних заходів </t>
  </si>
  <si>
    <r>
      <t>І.Загальні граничні показники надходжень</t>
    </r>
    <r>
      <rPr>
        <sz val="12"/>
        <color rgb="FFFF0000"/>
        <rFont val="Times New Roman"/>
        <family val="1"/>
        <charset val="204"/>
      </rPr>
      <t xml:space="preserve"> </t>
    </r>
  </si>
  <si>
    <r>
      <t>ІІ. Загальні граничні показники видатків та надання кредитів</t>
    </r>
    <r>
      <rPr>
        <sz val="12"/>
        <color rgb="FFFF0000"/>
        <rFont val="Times New Roman"/>
        <family val="1"/>
        <charset val="204"/>
      </rPr>
      <t xml:space="preserve"> </t>
    </r>
  </si>
  <si>
    <t xml:space="preserve">Додаток 9                                                                             до Типової форми прогнозу                                                       місцевого бюджету                                          (абзац третій розділу VII)                                                                                                                                                        </t>
  </si>
  <si>
    <t xml:space="preserve">Додаток 11                                                                      до Типової форми прогнозу                                                       місцевого бюджету                                                     (абзац третій розділу VIII)                                                                                                                                                        </t>
  </si>
  <si>
    <t xml:space="preserve">Додаток 12                                                                                  до Типової форми прогнозу                                                       місцевого бюджету                                                 (абзац четвертий розділу VIII)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</si>
</sst>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3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2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1"/>
    </font>
    <font>
      <b/>
      <sz val="11"/>
      <color theme="1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i/>
      <sz val="11"/>
      <color theme="1"/>
      <name val="Calibri"/>
      <family val="2"/>
      <scheme val="minor"/>
    </font>
    <font>
      <i/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b/>
      <sz val="12"/>
      <name val="Calibri"/>
      <family val="2"/>
      <charset val="204"/>
    </font>
    <font>
      <b/>
      <i/>
      <sz val="12"/>
      <color theme="1"/>
      <name val="Calibri"/>
      <family val="2"/>
      <scheme val="minor"/>
    </font>
    <font>
      <sz val="12"/>
      <name val="Calibri"/>
      <family val="2"/>
      <charset val="204"/>
    </font>
    <font>
      <b/>
      <sz val="12"/>
      <color theme="1"/>
      <name val="Calibri"/>
      <family val="2"/>
      <scheme val="minor"/>
    </font>
    <font>
      <u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28" fillId="0" borderId="0">
      <alignment vertical="top"/>
    </xf>
  </cellStyleXfs>
  <cellXfs count="250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1" fillId="0" borderId="1" xfId="0" applyFont="1" applyBorder="1" applyAlignment="1">
      <alignment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4" fontId="5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vertical="center"/>
    </xf>
    <xf numFmtId="4" fontId="5" fillId="0" borderId="5" xfId="0" applyNumberFormat="1" applyFont="1" applyFill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4" fontId="1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4" fontId="9" fillId="0" borderId="0" xfId="0" applyNumberFormat="1" applyFont="1" applyFill="1" applyBorder="1" applyAlignment="1">
      <alignment vertical="center"/>
    </xf>
    <xf numFmtId="0" fontId="9" fillId="0" borderId="0" xfId="0" applyFont="1" applyBorder="1"/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4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10" fillId="0" borderId="0" xfId="0" applyFont="1" applyFill="1" applyBorder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2" fillId="0" borderId="5" xfId="0" quotePrefix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8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0" fillId="0" borderId="0" xfId="0" applyAlignment="1"/>
    <xf numFmtId="0" fontId="3" fillId="0" borderId="1" xfId="0" applyFont="1" applyBorder="1" applyAlignment="1">
      <alignment horizontal="center"/>
    </xf>
    <xf numFmtId="0" fontId="2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3" fontId="1" fillId="0" borderId="1" xfId="0" applyNumberFormat="1" applyFont="1" applyBorder="1"/>
    <xf numFmtId="3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/>
    <xf numFmtId="3" fontId="1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wrapText="1"/>
    </xf>
    <xf numFmtId="3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/>
    <xf numFmtId="3" fontId="14" fillId="0" borderId="1" xfId="0" applyNumberFormat="1" applyFont="1" applyBorder="1" applyAlignment="1">
      <alignment horizontal="center" vertical="center"/>
    </xf>
    <xf numFmtId="0" fontId="3" fillId="0" borderId="0" xfId="0" applyFont="1" applyBorder="1"/>
    <xf numFmtId="0" fontId="2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3" fontId="15" fillId="0" borderId="1" xfId="0" applyNumberFormat="1" applyFont="1" applyBorder="1" applyAlignment="1">
      <alignment wrapText="1"/>
    </xf>
    <xf numFmtId="0" fontId="1" fillId="0" borderId="1" xfId="0" applyFont="1" applyBorder="1" applyAlignment="1"/>
    <xf numFmtId="3" fontId="2" fillId="0" borderId="1" xfId="0" applyNumberFormat="1" applyFont="1" applyBorder="1" applyAlignment="1">
      <alignment horizontal="center" vertical="center"/>
    </xf>
    <xf numFmtId="3" fontId="0" fillId="0" borderId="1" xfId="0" applyNumberFormat="1" applyBorder="1" applyAlignment="1"/>
    <xf numFmtId="0" fontId="16" fillId="0" borderId="1" xfId="0" applyFont="1" applyBorder="1" applyAlignment="1"/>
    <xf numFmtId="0" fontId="13" fillId="0" borderId="1" xfId="0" applyFont="1" applyBorder="1" applyAlignment="1"/>
    <xf numFmtId="0" fontId="1" fillId="0" borderId="1" xfId="0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Border="1" applyAlignment="1">
      <alignment wrapText="1"/>
    </xf>
    <xf numFmtId="3" fontId="1" fillId="0" borderId="1" xfId="0" applyNumberFormat="1" applyFont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center"/>
    </xf>
    <xf numFmtId="0" fontId="18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3" fontId="20" fillId="0" borderId="1" xfId="0" applyNumberFormat="1" applyFont="1" applyBorder="1" applyAlignment="1">
      <alignment horizontal="center" vertical="center" wrapText="1"/>
    </xf>
    <xf numFmtId="3" fontId="21" fillId="0" borderId="4" xfId="0" applyNumberFormat="1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wrapText="1"/>
    </xf>
    <xf numFmtId="3" fontId="20" fillId="0" borderId="1" xfId="0" applyNumberFormat="1" applyFont="1" applyFill="1" applyBorder="1" applyAlignment="1">
      <alignment horizontal="center" vertical="center" wrapText="1"/>
    </xf>
    <xf numFmtId="3" fontId="2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top" wrapText="1"/>
    </xf>
    <xf numFmtId="3" fontId="14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0" fillId="0" borderId="1" xfId="0" applyFont="1" applyFill="1" applyBorder="1" applyAlignment="1">
      <alignment vertical="top" wrapText="1"/>
    </xf>
    <xf numFmtId="3" fontId="21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5" fillId="0" borderId="1" xfId="0" applyFont="1" applyFill="1" applyBorder="1" applyAlignment="1">
      <alignment vertical="top" wrapText="1"/>
    </xf>
    <xf numFmtId="3" fontId="25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center"/>
    </xf>
    <xf numFmtId="3" fontId="26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/>
    <xf numFmtId="3" fontId="29" fillId="0" borderId="1" xfId="2" applyNumberFormat="1" applyFont="1" applyFill="1" applyBorder="1" applyAlignment="1">
      <alignment horizontal="center" vertical="center"/>
    </xf>
    <xf numFmtId="164" fontId="31" fillId="0" borderId="1" xfId="2" applyNumberFormat="1" applyFont="1" applyFill="1" applyBorder="1" applyAlignment="1">
      <alignment horizontal="center" vertical="center" wrapText="1"/>
    </xf>
    <xf numFmtId="3" fontId="31" fillId="0" borderId="1" xfId="2" applyNumberFormat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165" fontId="14" fillId="0" borderId="1" xfId="0" applyNumberFormat="1" applyFont="1" applyFill="1" applyBorder="1" applyAlignment="1">
      <alignment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31" fillId="2" borderId="1" xfId="2" applyNumberFormat="1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30" fillId="0" borderId="1" xfId="0" applyFont="1" applyBorder="1" applyAlignment="1">
      <alignment horizontal="center"/>
    </xf>
    <xf numFmtId="3" fontId="30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31" fillId="0" borderId="1" xfId="2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wrapText="1"/>
    </xf>
    <xf numFmtId="165" fontId="14" fillId="0" borderId="1" xfId="0" applyNumberFormat="1" applyFont="1" applyFill="1" applyBorder="1" applyAlignment="1">
      <alignment horizontal="center" vertical="center" wrapText="1"/>
    </xf>
    <xf numFmtId="164" fontId="31" fillId="2" borderId="1" xfId="2" applyNumberFormat="1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40" fillId="0" borderId="5" xfId="0" quotePrefix="1" applyFont="1" applyBorder="1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4" fontId="5" fillId="2" borderId="1" xfId="0" applyNumberFormat="1" applyFont="1" applyFill="1" applyBorder="1" applyAlignment="1">
      <alignment vertical="center"/>
    </xf>
    <xf numFmtId="0" fontId="1" fillId="2" borderId="1" xfId="0" applyFont="1" applyFill="1" applyBorder="1"/>
    <xf numFmtId="0" fontId="14" fillId="2" borderId="1" xfId="0" applyFont="1" applyFill="1" applyBorder="1" applyAlignment="1">
      <alignment wrapText="1"/>
    </xf>
    <xf numFmtId="0" fontId="17" fillId="0" borderId="1" xfId="0" applyFont="1" applyBorder="1" applyAlignment="1">
      <alignment wrapText="1"/>
    </xf>
    <xf numFmtId="0" fontId="41" fillId="0" borderId="1" xfId="0" applyFont="1" applyBorder="1" applyAlignment="1">
      <alignment wrapText="1"/>
    </xf>
    <xf numFmtId="0" fontId="9" fillId="0" borderId="1" xfId="0" applyFont="1" applyBorder="1"/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/>
    <xf numFmtId="0" fontId="8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9" fillId="2" borderId="0" xfId="0" applyFont="1" applyFill="1"/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vertical="center"/>
    </xf>
    <xf numFmtId="0" fontId="3" fillId="2" borderId="1" xfId="0" applyFont="1" applyFill="1" applyBorder="1"/>
    <xf numFmtId="1" fontId="3" fillId="2" borderId="1" xfId="0" applyNumberFormat="1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164" fontId="29" fillId="0" borderId="1" xfId="2" applyNumberFormat="1" applyFont="1" applyFill="1" applyBorder="1" applyAlignment="1">
      <alignment horizontal="center" vertical="center" wrapText="1"/>
    </xf>
    <xf numFmtId="3" fontId="33" fillId="0" borderId="1" xfId="2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vertical="center" wrapText="1"/>
    </xf>
    <xf numFmtId="49" fontId="35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164" fontId="33" fillId="0" borderId="1" xfId="2" applyNumberFormat="1" applyFont="1" applyFill="1" applyBorder="1" applyAlignment="1">
      <alignment horizontal="center" vertical="center" wrapText="1"/>
    </xf>
    <xf numFmtId="0" fontId="27" fillId="0" borderId="1" xfId="0" applyNumberFormat="1" applyFont="1" applyFill="1" applyBorder="1" applyAlignment="1" applyProtection="1">
      <alignment horizontal="center" vertical="center" wrapText="1"/>
    </xf>
    <xf numFmtId="0" fontId="37" fillId="0" borderId="1" xfId="0" applyFont="1" applyBorder="1" applyAlignment="1">
      <alignment horizontal="center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vertical="center" wrapText="1"/>
    </xf>
    <xf numFmtId="3" fontId="31" fillId="0" borderId="1" xfId="2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wrapText="1"/>
    </xf>
    <xf numFmtId="0" fontId="39" fillId="0" borderId="1" xfId="0" applyFont="1" applyBorder="1" applyAlignment="1">
      <alignment horizontal="center"/>
    </xf>
    <xf numFmtId="0" fontId="39" fillId="0" borderId="1" xfId="0" applyFont="1" applyBorder="1" applyAlignment="1">
      <alignment horizontal="left"/>
    </xf>
    <xf numFmtId="3" fontId="5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3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8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/>
    </xf>
    <xf numFmtId="0" fontId="3" fillId="0" borderId="2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17" fillId="0" borderId="0" xfId="0" applyFont="1" applyBorder="1" applyAlignment="1">
      <alignment horizontal="left"/>
    </xf>
    <xf numFmtId="0" fontId="0" fillId="0" borderId="0" xfId="0" applyBorder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42" fillId="0" borderId="0" xfId="0" applyFont="1" applyAlignment="1">
      <alignment horizontal="left"/>
    </xf>
    <xf numFmtId="0" fontId="3" fillId="0" borderId="2" xfId="0" applyFont="1" applyBorder="1" applyAlignment="1">
      <alignment horizontal="center"/>
    </xf>
    <xf numFmtId="0" fontId="0" fillId="0" borderId="3" xfId="0" applyBorder="1" applyAlignment="1"/>
    <xf numFmtId="0" fontId="0" fillId="0" borderId="4" xfId="0" applyBorder="1" applyAlignment="1"/>
    <xf numFmtId="0" fontId="2" fillId="0" borderId="0" xfId="0" applyFont="1" applyAlignment="1"/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/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/>
    <xf numFmtId="0" fontId="0" fillId="0" borderId="1" xfId="0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3" fillId="2" borderId="0" xfId="0" applyFont="1" applyFill="1" applyAlignment="1">
      <alignment horizontal="left"/>
    </xf>
    <xf numFmtId="0" fontId="8" fillId="0" borderId="0" xfId="0" applyFont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36"/>
  <sheetViews>
    <sheetView tabSelected="1" view="pageBreakPreview" zoomScaleNormal="100" zoomScaleSheetLayoutView="100" workbookViewId="0">
      <selection activeCell="A9" sqref="A9"/>
    </sheetView>
  </sheetViews>
  <sheetFormatPr defaultRowHeight="15.75"/>
  <cols>
    <col min="1" max="1" width="25.28515625" style="58" customWidth="1"/>
    <col min="2" max="2" width="24.5703125" style="1" customWidth="1"/>
    <col min="3" max="3" width="30.85546875" style="1" customWidth="1"/>
    <col min="4" max="4" width="8" style="1" customWidth="1"/>
    <col min="5" max="5" width="11.5703125" style="1" bestFit="1" customWidth="1"/>
    <col min="6" max="6" width="11.85546875" style="1" customWidth="1"/>
    <col min="7" max="7" width="12.140625" style="1" customWidth="1"/>
    <col min="8" max="8" width="12" style="1" customWidth="1"/>
    <col min="9" max="9" width="7" style="1" hidden="1" customWidth="1"/>
    <col min="10" max="10" width="2" style="1" customWidth="1"/>
    <col min="11" max="11" width="1.42578125" style="1" customWidth="1"/>
    <col min="12" max="16384" width="9.140625" style="1"/>
  </cols>
  <sheetData>
    <row r="2" spans="1:21" ht="15.75" customHeight="1">
      <c r="E2" s="222" t="s">
        <v>315</v>
      </c>
      <c r="F2" s="222"/>
      <c r="G2" s="222"/>
      <c r="H2" s="222"/>
      <c r="I2" s="61"/>
      <c r="J2" s="61"/>
      <c r="K2" s="61"/>
    </row>
    <row r="3" spans="1:21">
      <c r="E3" s="222"/>
      <c r="F3" s="222"/>
      <c r="G3" s="222"/>
      <c r="H3" s="222"/>
      <c r="I3" s="61"/>
      <c r="J3" s="61"/>
      <c r="K3" s="61"/>
    </row>
    <row r="4" spans="1:21">
      <c r="E4" s="222"/>
      <c r="F4" s="222"/>
      <c r="G4" s="222"/>
      <c r="H4" s="222"/>
      <c r="I4" s="61"/>
      <c r="J4" s="61"/>
      <c r="K4" s="61"/>
    </row>
    <row r="5" spans="1:21">
      <c r="E5" s="222"/>
      <c r="F5" s="222"/>
      <c r="G5" s="222"/>
      <c r="H5" s="222"/>
      <c r="I5" s="61"/>
      <c r="J5" s="61"/>
      <c r="K5" s="61"/>
    </row>
    <row r="6" spans="1:21">
      <c r="A6" s="207" t="s">
        <v>55</v>
      </c>
      <c r="B6" s="207"/>
      <c r="C6" s="207"/>
      <c r="D6" s="207"/>
      <c r="E6" s="207"/>
      <c r="F6" s="207"/>
      <c r="G6" s="207"/>
      <c r="H6" s="221"/>
    </row>
    <row r="7" spans="1:21" ht="14.25" customHeight="1">
      <c r="A7" s="207"/>
      <c r="B7" s="207"/>
      <c r="C7" s="207"/>
      <c r="D7" s="207"/>
      <c r="E7" s="207"/>
      <c r="F7" s="207"/>
      <c r="G7" s="207"/>
      <c r="H7" s="221"/>
    </row>
    <row r="8" spans="1:21" hidden="1">
      <c r="A8" s="207"/>
      <c r="B8" s="207"/>
      <c r="C8" s="207"/>
      <c r="D8" s="207"/>
      <c r="E8" s="207"/>
      <c r="F8" s="207"/>
      <c r="G8" s="207"/>
      <c r="H8" s="221"/>
    </row>
    <row r="9" spans="1:21">
      <c r="A9" s="60"/>
      <c r="B9" s="60"/>
      <c r="C9" s="60"/>
      <c r="D9" s="60"/>
      <c r="E9" s="60"/>
      <c r="F9" s="60"/>
      <c r="G9" s="60"/>
      <c r="H9" s="63"/>
    </row>
    <row r="10" spans="1:21">
      <c r="A10" s="217" t="s">
        <v>75</v>
      </c>
      <c r="B10" s="217"/>
    </row>
    <row r="11" spans="1:21">
      <c r="A11" s="9" t="s">
        <v>20</v>
      </c>
      <c r="Q11" s="79"/>
      <c r="R11" s="79"/>
      <c r="S11" s="79"/>
      <c r="T11" s="79"/>
      <c r="U11" s="79"/>
    </row>
    <row r="12" spans="1:21">
      <c r="H12" s="1" t="s">
        <v>19</v>
      </c>
      <c r="Q12" s="79"/>
      <c r="R12" s="79"/>
      <c r="S12" s="79"/>
      <c r="T12" s="79"/>
      <c r="U12" s="79"/>
    </row>
    <row r="13" spans="1:21" ht="73.5" customHeight="1">
      <c r="A13" s="97" t="s">
        <v>158</v>
      </c>
      <c r="B13" s="8" t="s">
        <v>57</v>
      </c>
      <c r="C13" s="8" t="s">
        <v>58</v>
      </c>
      <c r="D13" s="64" t="s">
        <v>78</v>
      </c>
      <c r="E13" s="64" t="s">
        <v>79</v>
      </c>
      <c r="F13" s="64" t="s">
        <v>80</v>
      </c>
      <c r="G13" s="3" t="s">
        <v>76</v>
      </c>
      <c r="H13" s="3" t="s">
        <v>77</v>
      </c>
      <c r="Q13" s="214"/>
      <c r="R13" s="214"/>
      <c r="S13" s="214"/>
      <c r="T13" s="214"/>
      <c r="U13" s="214"/>
    </row>
    <row r="14" spans="1:21" s="58" customFormat="1" ht="15.75" customHeight="1">
      <c r="A14" s="62">
        <v>1</v>
      </c>
      <c r="B14" s="62">
        <v>2</v>
      </c>
      <c r="C14" s="62">
        <v>3</v>
      </c>
      <c r="D14" s="62">
        <v>4</v>
      </c>
      <c r="E14" s="62">
        <v>5</v>
      </c>
      <c r="F14" s="62">
        <v>6</v>
      </c>
      <c r="G14" s="62">
        <v>7</v>
      </c>
      <c r="H14" s="62">
        <v>8</v>
      </c>
      <c r="Q14" s="215"/>
      <c r="R14" s="215"/>
      <c r="S14" s="215"/>
      <c r="T14" s="215"/>
      <c r="U14" s="215"/>
    </row>
    <row r="15" spans="1:21" ht="15.75" customHeight="1">
      <c r="A15" s="218" t="s">
        <v>59</v>
      </c>
      <c r="B15" s="219"/>
      <c r="C15" s="219"/>
      <c r="D15" s="219"/>
      <c r="E15" s="219"/>
      <c r="F15" s="219"/>
      <c r="G15" s="219"/>
      <c r="H15" s="220"/>
      <c r="Q15" s="216"/>
      <c r="R15" s="216"/>
      <c r="S15" s="216"/>
      <c r="T15" s="216"/>
      <c r="U15" s="216"/>
    </row>
    <row r="16" spans="1:21" ht="31.5">
      <c r="A16" s="98">
        <v>9770</v>
      </c>
      <c r="B16" s="98">
        <v>9770</v>
      </c>
      <c r="C16" s="82" t="s">
        <v>171</v>
      </c>
      <c r="D16" s="75"/>
      <c r="E16" s="75">
        <f>E17+E19+E21</f>
        <v>4410576</v>
      </c>
      <c r="F16" s="75">
        <f t="shared" ref="F16:H16" si="0">F17+F19+F21</f>
        <v>3786000</v>
      </c>
      <c r="G16" s="75">
        <f t="shared" si="0"/>
        <v>4127000</v>
      </c>
      <c r="H16" s="75">
        <f t="shared" si="0"/>
        <v>4498000</v>
      </c>
      <c r="Q16" s="99"/>
      <c r="R16" s="99"/>
      <c r="S16" s="99"/>
      <c r="T16" s="99"/>
      <c r="U16" s="99"/>
    </row>
    <row r="17" spans="1:21" ht="31.5">
      <c r="A17" s="100">
        <v>15100000000</v>
      </c>
      <c r="B17" s="100"/>
      <c r="C17" s="48" t="s">
        <v>176</v>
      </c>
      <c r="D17" s="81"/>
      <c r="E17" s="81">
        <f>E18</f>
        <v>402147</v>
      </c>
      <c r="F17" s="81">
        <f t="shared" ref="F17:H17" si="1">F18</f>
        <v>0</v>
      </c>
      <c r="G17" s="81">
        <f t="shared" si="1"/>
        <v>0</v>
      </c>
      <c r="H17" s="81">
        <f t="shared" si="1"/>
        <v>0</v>
      </c>
      <c r="Q17" s="99"/>
      <c r="R17" s="99"/>
      <c r="S17" s="99"/>
      <c r="T17" s="99"/>
      <c r="U17" s="99"/>
    </row>
    <row r="18" spans="1:21" ht="64.5">
      <c r="A18" s="101"/>
      <c r="B18" s="101"/>
      <c r="C18" s="102" t="s">
        <v>177</v>
      </c>
      <c r="D18" s="103"/>
      <c r="E18" s="103">
        <v>402147</v>
      </c>
      <c r="F18" s="103"/>
      <c r="G18" s="103"/>
      <c r="H18" s="104"/>
      <c r="Q18" s="99"/>
      <c r="R18" s="99"/>
      <c r="S18" s="99"/>
      <c r="T18" s="99"/>
      <c r="U18" s="99"/>
    </row>
    <row r="19" spans="1:21" ht="31.5">
      <c r="A19" s="100">
        <v>15310200000</v>
      </c>
      <c r="B19" s="100"/>
      <c r="C19" s="48" t="s">
        <v>167</v>
      </c>
      <c r="D19" s="81"/>
      <c r="E19" s="81">
        <f>E20</f>
        <v>1567000</v>
      </c>
      <c r="F19" s="81">
        <f t="shared" ref="F19:H19" si="2">F20</f>
        <v>1500000</v>
      </c>
      <c r="G19" s="81">
        <f t="shared" si="2"/>
        <v>1635000</v>
      </c>
      <c r="H19" s="81">
        <f t="shared" si="2"/>
        <v>1782000</v>
      </c>
      <c r="Q19" s="99"/>
      <c r="R19" s="99"/>
      <c r="S19" s="99"/>
      <c r="T19" s="99"/>
      <c r="U19" s="99"/>
    </row>
    <row r="20" spans="1:21" ht="90">
      <c r="A20" s="105"/>
      <c r="B20" s="105"/>
      <c r="C20" s="106" t="s">
        <v>178</v>
      </c>
      <c r="D20" s="107"/>
      <c r="E20" s="108">
        <v>1567000</v>
      </c>
      <c r="F20" s="108">
        <v>1500000</v>
      </c>
      <c r="G20" s="108">
        <v>1635000</v>
      </c>
      <c r="H20" s="104">
        <v>1782000</v>
      </c>
      <c r="Q20" s="99"/>
      <c r="R20" s="99"/>
      <c r="S20" s="99"/>
      <c r="T20" s="99"/>
      <c r="U20" s="99"/>
    </row>
    <row r="21" spans="1:21" ht="47.25">
      <c r="A21" s="109">
        <v>15581000000</v>
      </c>
      <c r="B21" s="109"/>
      <c r="C21" s="110" t="s">
        <v>179</v>
      </c>
      <c r="D21" s="111"/>
      <c r="E21" s="111">
        <f>E22+E23</f>
        <v>2441429</v>
      </c>
      <c r="F21" s="111">
        <f t="shared" ref="F21:H21" si="3">F22+F23</f>
        <v>2286000</v>
      </c>
      <c r="G21" s="111">
        <f t="shared" si="3"/>
        <v>2492000</v>
      </c>
      <c r="H21" s="111">
        <f t="shared" si="3"/>
        <v>2716000</v>
      </c>
      <c r="Q21" s="99"/>
      <c r="R21" s="99"/>
      <c r="S21" s="99"/>
      <c r="T21" s="99"/>
      <c r="U21" s="99"/>
    </row>
    <row r="22" spans="1:21" ht="51">
      <c r="A22" s="112"/>
      <c r="B22" s="112"/>
      <c r="C22" s="113" t="s">
        <v>180</v>
      </c>
      <c r="D22" s="107"/>
      <c r="E22" s="108">
        <v>324629</v>
      </c>
      <c r="F22" s="108"/>
      <c r="G22" s="108"/>
      <c r="H22" s="114"/>
      <c r="Q22" s="215"/>
      <c r="R22" s="215"/>
      <c r="S22" s="215"/>
      <c r="T22" s="215"/>
      <c r="U22" s="215"/>
    </row>
    <row r="23" spans="1:21" ht="76.5">
      <c r="A23" s="112"/>
      <c r="B23" s="112"/>
      <c r="C23" s="113" t="s">
        <v>181</v>
      </c>
      <c r="D23" s="107"/>
      <c r="E23" s="108">
        <v>2116800</v>
      </c>
      <c r="F23" s="108">
        <v>2286000</v>
      </c>
      <c r="G23" s="108">
        <v>2492000</v>
      </c>
      <c r="H23" s="114">
        <v>2716000</v>
      </c>
      <c r="Q23" s="210"/>
      <c r="R23" s="210"/>
      <c r="S23" s="210"/>
      <c r="T23" s="210"/>
      <c r="U23" s="210"/>
    </row>
    <row r="24" spans="1:21" ht="112.5">
      <c r="A24" s="115">
        <v>9800</v>
      </c>
      <c r="B24" s="115">
        <v>9800</v>
      </c>
      <c r="C24" s="116" t="s">
        <v>182</v>
      </c>
      <c r="D24" s="117"/>
      <c r="E24" s="117">
        <f>E25</f>
        <v>30000</v>
      </c>
      <c r="F24" s="117">
        <f t="shared" ref="F24:H24" si="4">F25</f>
        <v>100000</v>
      </c>
      <c r="G24" s="117">
        <f t="shared" si="4"/>
        <v>109000</v>
      </c>
      <c r="H24" s="117">
        <f t="shared" si="4"/>
        <v>119000</v>
      </c>
      <c r="Q24" s="118"/>
      <c r="R24" s="118"/>
      <c r="S24" s="118"/>
      <c r="T24" s="118"/>
      <c r="U24" s="118"/>
    </row>
    <row r="25" spans="1:21">
      <c r="A25" s="90">
        <v>99000000000</v>
      </c>
      <c r="B25" s="90"/>
      <c r="C25" s="119" t="s">
        <v>163</v>
      </c>
      <c r="D25" s="107"/>
      <c r="E25" s="120">
        <v>30000</v>
      </c>
      <c r="F25" s="120">
        <v>100000</v>
      </c>
      <c r="G25" s="120">
        <v>109000</v>
      </c>
      <c r="H25" s="86">
        <v>119000</v>
      </c>
      <c r="Q25" s="118"/>
      <c r="R25" s="118"/>
      <c r="S25" s="118"/>
      <c r="T25" s="118"/>
      <c r="U25" s="118"/>
    </row>
    <row r="26" spans="1:21" ht="15.75" customHeight="1">
      <c r="A26" s="223" t="s">
        <v>60</v>
      </c>
      <c r="B26" s="224"/>
      <c r="C26" s="224"/>
      <c r="D26" s="224"/>
      <c r="E26" s="224"/>
      <c r="F26" s="224"/>
      <c r="G26" s="224"/>
      <c r="H26" s="224"/>
      <c r="Q26" s="210"/>
      <c r="R26" s="210"/>
      <c r="S26" s="210"/>
      <c r="T26" s="210"/>
      <c r="U26" s="210"/>
    </row>
    <row r="27" spans="1:21">
      <c r="A27" s="62"/>
      <c r="B27" s="4"/>
      <c r="C27" s="4"/>
      <c r="D27" s="4"/>
      <c r="E27" s="4"/>
      <c r="F27" s="4"/>
      <c r="G27" s="4"/>
      <c r="H27" s="4"/>
      <c r="Q27" s="211"/>
      <c r="R27" s="211"/>
      <c r="S27" s="211"/>
      <c r="T27" s="211"/>
      <c r="U27" s="211"/>
    </row>
    <row r="28" spans="1:21" ht="15.75" customHeight="1">
      <c r="A28" s="62"/>
      <c r="B28" s="4"/>
      <c r="C28" s="4"/>
      <c r="D28" s="4"/>
      <c r="E28" s="4"/>
      <c r="F28" s="4"/>
      <c r="G28" s="4"/>
      <c r="H28" s="4"/>
      <c r="Q28" s="210"/>
      <c r="R28" s="210"/>
      <c r="S28" s="210"/>
      <c r="T28" s="210"/>
      <c r="U28" s="210"/>
    </row>
    <row r="29" spans="1:21">
      <c r="A29" s="62"/>
      <c r="B29" s="62"/>
      <c r="C29" s="4"/>
      <c r="D29" s="4"/>
      <c r="E29" s="4"/>
      <c r="F29" s="4"/>
      <c r="G29" s="4"/>
      <c r="H29" s="4"/>
      <c r="Q29" s="79"/>
      <c r="R29" s="79"/>
      <c r="S29" s="79"/>
      <c r="T29" s="79"/>
      <c r="U29" s="79"/>
    </row>
    <row r="30" spans="1:21">
      <c r="A30" s="62" t="s">
        <v>2</v>
      </c>
      <c r="B30" s="212" t="s">
        <v>61</v>
      </c>
      <c r="C30" s="213"/>
      <c r="D30" s="4"/>
      <c r="E30" s="4"/>
      <c r="F30" s="4"/>
      <c r="G30" s="4"/>
      <c r="H30" s="4"/>
      <c r="Q30" s="79"/>
      <c r="R30" s="79"/>
      <c r="S30" s="79"/>
      <c r="T30" s="79"/>
      <c r="U30" s="79"/>
    </row>
    <row r="31" spans="1:21">
      <c r="A31" s="62" t="s">
        <v>2</v>
      </c>
      <c r="B31" s="62" t="s">
        <v>2</v>
      </c>
      <c r="C31" s="4" t="s">
        <v>62</v>
      </c>
      <c r="D31" s="4"/>
      <c r="E31" s="121">
        <f>E16+E24</f>
        <v>4440576</v>
      </c>
      <c r="F31" s="121">
        <f t="shared" ref="F31:H31" si="5">F16+F24</f>
        <v>3886000</v>
      </c>
      <c r="G31" s="121">
        <f t="shared" si="5"/>
        <v>4236000</v>
      </c>
      <c r="H31" s="121">
        <f t="shared" si="5"/>
        <v>4617000</v>
      </c>
      <c r="Q31" s="79"/>
      <c r="R31" s="79"/>
      <c r="S31" s="79"/>
      <c r="T31" s="79"/>
      <c r="U31" s="79"/>
    </row>
    <row r="32" spans="1:21">
      <c r="A32" s="62" t="s">
        <v>2</v>
      </c>
      <c r="B32" s="62" t="s">
        <v>2</v>
      </c>
      <c r="C32" s="4" t="s">
        <v>6</v>
      </c>
      <c r="D32" s="4"/>
      <c r="E32" s="4"/>
      <c r="F32" s="4"/>
      <c r="G32" s="4"/>
      <c r="H32" s="4"/>
      <c r="Q32" s="79"/>
      <c r="R32" s="79"/>
      <c r="S32" s="79"/>
      <c r="T32" s="79"/>
      <c r="U32" s="79"/>
    </row>
    <row r="33" spans="1:21">
      <c r="A33" s="209"/>
      <c r="B33" s="209"/>
      <c r="C33" s="209"/>
      <c r="D33" s="209"/>
      <c r="E33" s="209"/>
      <c r="F33" s="209"/>
      <c r="G33" s="209"/>
      <c r="Q33" s="79"/>
      <c r="R33" s="79"/>
      <c r="S33" s="79"/>
      <c r="T33" s="79"/>
      <c r="U33" s="79"/>
    </row>
    <row r="36" spans="1:21">
      <c r="A36" s="205" t="s">
        <v>23</v>
      </c>
      <c r="B36" s="205"/>
      <c r="C36" s="205"/>
      <c r="D36" s="205"/>
      <c r="E36" s="205"/>
      <c r="F36" s="205"/>
      <c r="G36" s="205"/>
    </row>
  </sheetData>
  <mergeCells count="16">
    <mergeCell ref="A10:B10"/>
    <mergeCell ref="A15:H15"/>
    <mergeCell ref="A6:H8"/>
    <mergeCell ref="E2:H5"/>
    <mergeCell ref="A26:H26"/>
    <mergeCell ref="Q13:U13"/>
    <mergeCell ref="Q14:U14"/>
    <mergeCell ref="Q15:U15"/>
    <mergeCell ref="Q22:U22"/>
    <mergeCell ref="Q23:U23"/>
    <mergeCell ref="A36:G36"/>
    <mergeCell ref="Q26:U26"/>
    <mergeCell ref="Q27:U27"/>
    <mergeCell ref="Q28:U28"/>
    <mergeCell ref="B30:C30"/>
    <mergeCell ref="A33:G33"/>
  </mergeCells>
  <pageMargins left="0.70866141732283472" right="0.70866141732283472" top="0.74803149606299213" bottom="0.74803149606299213" header="0.31496062992125984" footer="0.31496062992125984"/>
  <pageSetup paperSize="9" scale="96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46"/>
  <sheetViews>
    <sheetView view="pageBreakPreview" zoomScaleNormal="100" zoomScaleSheetLayoutView="100" workbookViewId="0">
      <selection activeCell="F14" sqref="F14"/>
    </sheetView>
  </sheetViews>
  <sheetFormatPr defaultRowHeight="15.75"/>
  <cols>
    <col min="1" max="1" width="22.7109375" style="58" customWidth="1"/>
    <col min="2" max="2" width="34.42578125" style="1" customWidth="1"/>
    <col min="3" max="3" width="32.7109375" style="1" customWidth="1"/>
    <col min="4" max="4" width="9.140625" style="1"/>
    <col min="5" max="5" width="14.42578125" style="1" customWidth="1"/>
    <col min="6" max="6" width="15.5703125" style="1" customWidth="1"/>
    <col min="7" max="7" width="12.28515625" style="1" customWidth="1"/>
    <col min="8" max="8" width="12.5703125" style="1" bestFit="1" customWidth="1"/>
    <col min="9" max="16384" width="9.140625" style="1"/>
  </cols>
  <sheetData>
    <row r="2" spans="1:8" ht="15.75" customHeight="1">
      <c r="D2" s="59"/>
      <c r="E2" s="66"/>
      <c r="F2" s="230" t="s">
        <v>314</v>
      </c>
      <c r="G2" s="230"/>
      <c r="H2" s="230"/>
    </row>
    <row r="3" spans="1:8">
      <c r="D3" s="59"/>
      <c r="E3" s="67"/>
      <c r="F3" s="230"/>
      <c r="G3" s="230"/>
      <c r="H3" s="230"/>
    </row>
    <row r="4" spans="1:8">
      <c r="D4" s="59"/>
      <c r="E4" s="67"/>
      <c r="F4" s="230"/>
      <c r="G4" s="230"/>
      <c r="H4" s="230"/>
    </row>
    <row r="5" spans="1:8">
      <c r="D5" s="59"/>
      <c r="E5" s="67"/>
      <c r="F5" s="230"/>
      <c r="G5" s="230"/>
      <c r="H5" s="230"/>
    </row>
    <row r="6" spans="1:8">
      <c r="A6" s="207" t="s">
        <v>63</v>
      </c>
      <c r="B6" s="207"/>
      <c r="C6" s="207"/>
      <c r="D6" s="207"/>
      <c r="E6" s="207"/>
      <c r="F6" s="207"/>
      <c r="G6" s="207"/>
      <c r="H6" s="229"/>
    </row>
    <row r="7" spans="1:8">
      <c r="A7" s="207"/>
      <c r="B7" s="207"/>
      <c r="C7" s="207"/>
      <c r="D7" s="207"/>
      <c r="E7" s="207"/>
      <c r="F7" s="207"/>
      <c r="G7" s="207"/>
      <c r="H7" s="229"/>
    </row>
    <row r="8" spans="1:8" hidden="1">
      <c r="A8" s="207"/>
      <c r="B8" s="207"/>
      <c r="C8" s="207"/>
      <c r="D8" s="207"/>
      <c r="E8" s="207"/>
      <c r="F8" s="207"/>
      <c r="G8" s="207"/>
      <c r="H8" s="229"/>
    </row>
    <row r="9" spans="1:8">
      <c r="A9" s="2"/>
      <c r="B9" s="2"/>
      <c r="C9" s="2"/>
      <c r="D9" s="2"/>
      <c r="E9" s="2"/>
      <c r="F9" s="2"/>
      <c r="G9" s="2"/>
    </row>
    <row r="10" spans="1:8">
      <c r="A10" s="217" t="s">
        <v>75</v>
      </c>
      <c r="B10" s="217"/>
    </row>
    <row r="11" spans="1:8">
      <c r="A11" s="9" t="s">
        <v>20</v>
      </c>
    </row>
    <row r="12" spans="1:8">
      <c r="H12" s="1" t="s">
        <v>19</v>
      </c>
    </row>
    <row r="13" spans="1:8" ht="63">
      <c r="A13" s="7" t="s">
        <v>64</v>
      </c>
      <c r="B13" s="8" t="s">
        <v>65</v>
      </c>
      <c r="C13" s="8" t="s">
        <v>58</v>
      </c>
      <c r="D13" s="159" t="s">
        <v>78</v>
      </c>
      <c r="E13" s="159" t="s">
        <v>79</v>
      </c>
      <c r="F13" s="159" t="s">
        <v>80</v>
      </c>
      <c r="G13" s="3" t="s">
        <v>76</v>
      </c>
      <c r="H13" s="3" t="s">
        <v>77</v>
      </c>
    </row>
    <row r="14" spans="1:8" s="58" customFormat="1">
      <c r="A14" s="156">
        <v>1</v>
      </c>
      <c r="B14" s="156">
        <v>2</v>
      </c>
      <c r="C14" s="156">
        <v>3</v>
      </c>
      <c r="D14" s="156">
        <v>4</v>
      </c>
      <c r="E14" s="156">
        <v>5</v>
      </c>
      <c r="F14" s="156">
        <v>6</v>
      </c>
      <c r="G14" s="156">
        <v>7</v>
      </c>
      <c r="H14" s="156">
        <v>8</v>
      </c>
    </row>
    <row r="15" spans="1:8">
      <c r="A15" s="223" t="s">
        <v>59</v>
      </c>
      <c r="B15" s="224"/>
      <c r="C15" s="224"/>
      <c r="D15" s="224"/>
      <c r="E15" s="224"/>
      <c r="F15" s="224"/>
      <c r="G15" s="224"/>
      <c r="H15" s="224"/>
    </row>
    <row r="16" spans="1:8">
      <c r="A16" s="68">
        <v>41020100</v>
      </c>
      <c r="B16" s="69" t="s">
        <v>160</v>
      </c>
      <c r="C16" s="69" t="s">
        <v>160</v>
      </c>
      <c r="D16" s="70"/>
      <c r="E16" s="75">
        <v>62833800</v>
      </c>
      <c r="F16" s="71">
        <f>F17</f>
        <v>72178200</v>
      </c>
      <c r="G16" s="72">
        <f>G17</f>
        <v>85166400</v>
      </c>
      <c r="H16" s="72">
        <f>H17</f>
        <v>100546300</v>
      </c>
    </row>
    <row r="17" spans="1:19" ht="33" customHeight="1">
      <c r="A17" s="16">
        <v>99000000000</v>
      </c>
      <c r="B17" s="47" t="s">
        <v>163</v>
      </c>
      <c r="C17" s="48" t="s">
        <v>164</v>
      </c>
      <c r="D17" s="70"/>
      <c r="E17" s="73">
        <v>62833800</v>
      </c>
      <c r="F17" s="73">
        <v>72178200</v>
      </c>
      <c r="G17" s="73">
        <v>85166400</v>
      </c>
      <c r="H17" s="73">
        <v>100546300</v>
      </c>
    </row>
    <row r="18" spans="1:19" ht="114" customHeight="1">
      <c r="A18" s="200">
        <v>41040200</v>
      </c>
      <c r="B18" s="82" t="s">
        <v>165</v>
      </c>
      <c r="C18" s="82" t="s">
        <v>165</v>
      </c>
      <c r="D18" s="74"/>
      <c r="E18" s="75">
        <f>E19+E20</f>
        <v>1888573</v>
      </c>
      <c r="F18" s="76"/>
      <c r="G18" s="76"/>
      <c r="H18" s="73"/>
    </row>
    <row r="19" spans="1:19" ht="31.5">
      <c r="A19" s="90">
        <v>15100000000</v>
      </c>
      <c r="B19" s="48" t="s">
        <v>166</v>
      </c>
      <c r="C19" s="48" t="s">
        <v>164</v>
      </c>
      <c r="D19" s="77"/>
      <c r="E19" s="78">
        <v>1877950</v>
      </c>
      <c r="F19" s="73"/>
      <c r="G19" s="73"/>
      <c r="H19" s="73"/>
      <c r="L19" s="79"/>
      <c r="M19" s="79"/>
      <c r="N19" s="79"/>
      <c r="O19" s="79"/>
      <c r="P19" s="79"/>
      <c r="Q19" s="79"/>
      <c r="R19" s="79"/>
      <c r="S19" s="79"/>
    </row>
    <row r="20" spans="1:19" ht="34.5" customHeight="1">
      <c r="A20" s="90">
        <v>15310200000</v>
      </c>
      <c r="B20" s="48" t="s">
        <v>167</v>
      </c>
      <c r="C20" s="48" t="s">
        <v>164</v>
      </c>
      <c r="D20" s="80"/>
      <c r="E20" s="78">
        <v>10623</v>
      </c>
      <c r="F20" s="81"/>
      <c r="G20" s="81"/>
      <c r="H20" s="73"/>
      <c r="L20" s="79"/>
      <c r="M20" s="79"/>
      <c r="N20" s="79"/>
      <c r="O20" s="79"/>
      <c r="P20" s="79"/>
      <c r="Q20" s="79"/>
      <c r="R20" s="79"/>
      <c r="S20" s="79"/>
    </row>
    <row r="21" spans="1:19" ht="15.75" customHeight="1">
      <c r="A21" s="200">
        <v>41033900</v>
      </c>
      <c r="B21" s="82" t="s">
        <v>161</v>
      </c>
      <c r="C21" s="82" t="s">
        <v>161</v>
      </c>
      <c r="D21" s="74"/>
      <c r="E21" s="75">
        <v>128595900</v>
      </c>
      <c r="F21" s="76">
        <f>F22</f>
        <v>140345700</v>
      </c>
      <c r="G21" s="76">
        <f t="shared" ref="G21:H21" si="0">G22</f>
        <v>153712900</v>
      </c>
      <c r="H21" s="76">
        <f t="shared" si="0"/>
        <v>164202200</v>
      </c>
      <c r="L21" s="79"/>
      <c r="M21" s="79"/>
      <c r="N21" s="79"/>
      <c r="O21" s="79"/>
      <c r="P21" s="79"/>
      <c r="Q21" s="79"/>
      <c r="R21" s="79"/>
      <c r="S21" s="79"/>
    </row>
    <row r="22" spans="1:19" ht="46.5" customHeight="1">
      <c r="A22" s="90">
        <v>99000000000</v>
      </c>
      <c r="B22" s="48" t="s">
        <v>163</v>
      </c>
      <c r="C22" s="48" t="s">
        <v>164</v>
      </c>
      <c r="D22" s="77"/>
      <c r="E22" s="78">
        <v>128595900</v>
      </c>
      <c r="F22" s="73">
        <v>140345700</v>
      </c>
      <c r="G22" s="73">
        <v>153712900</v>
      </c>
      <c r="H22" s="73">
        <v>164202200</v>
      </c>
      <c r="L22" s="79"/>
      <c r="M22" s="79"/>
      <c r="N22" s="79"/>
      <c r="O22" s="79"/>
      <c r="P22" s="79"/>
      <c r="Q22" s="79"/>
      <c r="R22" s="79"/>
      <c r="S22" s="79"/>
    </row>
    <row r="23" spans="1:19" ht="101.25" customHeight="1">
      <c r="A23" s="98">
        <v>41034500</v>
      </c>
      <c r="B23" s="82" t="s">
        <v>162</v>
      </c>
      <c r="C23" s="82" t="s">
        <v>162</v>
      </c>
      <c r="D23" s="83"/>
      <c r="E23" s="76">
        <f>E24</f>
        <v>10000000</v>
      </c>
      <c r="F23" s="84"/>
      <c r="G23" s="73"/>
      <c r="H23" s="73"/>
      <c r="L23" s="79"/>
      <c r="M23" s="79"/>
      <c r="N23" s="79"/>
      <c r="O23" s="79"/>
      <c r="P23" s="79"/>
      <c r="Q23" s="79"/>
      <c r="R23" s="79"/>
      <c r="S23" s="79"/>
    </row>
    <row r="24" spans="1:19" ht="59.25" customHeight="1">
      <c r="A24" s="90">
        <v>99000000000</v>
      </c>
      <c r="B24" s="85" t="s">
        <v>163</v>
      </c>
      <c r="C24" s="48" t="s">
        <v>164</v>
      </c>
      <c r="D24" s="157"/>
      <c r="E24" s="86">
        <v>10000000</v>
      </c>
      <c r="F24" s="87"/>
      <c r="G24" s="73"/>
      <c r="H24" s="73"/>
      <c r="L24" s="79"/>
      <c r="M24" s="79"/>
      <c r="N24" s="79"/>
      <c r="O24" s="79"/>
      <c r="P24" s="79"/>
      <c r="Q24" s="79"/>
      <c r="R24" s="79"/>
      <c r="S24" s="79"/>
    </row>
    <row r="25" spans="1:19" ht="78" customHeight="1">
      <c r="A25" s="200">
        <v>41051000</v>
      </c>
      <c r="B25" s="82" t="s">
        <v>168</v>
      </c>
      <c r="C25" s="82" t="s">
        <v>168</v>
      </c>
      <c r="D25" s="74"/>
      <c r="E25" s="75">
        <f>E26+E27</f>
        <v>2656620</v>
      </c>
      <c r="F25" s="76"/>
      <c r="G25" s="76"/>
      <c r="H25" s="73"/>
      <c r="L25" s="79"/>
      <c r="M25" s="79"/>
      <c r="N25" s="79"/>
      <c r="O25" s="79"/>
      <c r="P25" s="79"/>
      <c r="Q25" s="79"/>
      <c r="R25" s="79"/>
      <c r="S25" s="79"/>
    </row>
    <row r="26" spans="1:19" ht="51.75" customHeight="1">
      <c r="A26" s="90">
        <v>15100000000</v>
      </c>
      <c r="B26" s="48" t="s">
        <v>166</v>
      </c>
      <c r="C26" s="48" t="s">
        <v>164</v>
      </c>
      <c r="D26" s="77"/>
      <c r="E26" s="78">
        <v>2016000</v>
      </c>
      <c r="F26" s="73"/>
      <c r="G26" s="73"/>
      <c r="H26" s="73"/>
      <c r="L26" s="79"/>
      <c r="M26" s="79"/>
      <c r="N26" s="79"/>
      <c r="O26" s="79"/>
      <c r="P26" s="79"/>
      <c r="Q26" s="79"/>
      <c r="R26" s="79"/>
      <c r="S26" s="79"/>
    </row>
    <row r="27" spans="1:19" ht="56.25" customHeight="1">
      <c r="A27" s="90">
        <v>15310200000</v>
      </c>
      <c r="B27" s="48" t="s">
        <v>167</v>
      </c>
      <c r="C27" s="48" t="s">
        <v>164</v>
      </c>
      <c r="D27" s="80"/>
      <c r="E27" s="78">
        <v>640620</v>
      </c>
      <c r="F27" s="81"/>
      <c r="G27" s="81"/>
      <c r="H27" s="73"/>
      <c r="L27" s="79"/>
      <c r="M27" s="79"/>
      <c r="N27" s="79"/>
      <c r="O27" s="79"/>
      <c r="P27" s="79"/>
      <c r="Q27" s="79"/>
      <c r="R27" s="79"/>
      <c r="S27" s="79"/>
    </row>
    <row r="28" spans="1:19" ht="96" customHeight="1">
      <c r="A28" s="200">
        <v>41051200</v>
      </c>
      <c r="B28" s="82" t="s">
        <v>169</v>
      </c>
      <c r="C28" s="82" t="s">
        <v>169</v>
      </c>
      <c r="D28" s="74"/>
      <c r="E28" s="75">
        <v>1018090</v>
      </c>
      <c r="F28" s="76"/>
      <c r="G28" s="76"/>
      <c r="H28" s="73"/>
      <c r="L28" s="79"/>
      <c r="M28" s="79"/>
      <c r="N28" s="79"/>
      <c r="O28" s="79"/>
      <c r="P28" s="79"/>
      <c r="Q28" s="79"/>
      <c r="R28" s="79"/>
      <c r="S28" s="79"/>
    </row>
    <row r="29" spans="1:19" ht="51" customHeight="1">
      <c r="A29" s="90">
        <v>15100000000</v>
      </c>
      <c r="B29" s="48" t="s">
        <v>166</v>
      </c>
      <c r="C29" s="48" t="s">
        <v>164</v>
      </c>
      <c r="D29" s="77"/>
      <c r="E29" s="73">
        <v>1018090</v>
      </c>
      <c r="F29" s="73"/>
      <c r="G29" s="73"/>
      <c r="H29" s="73"/>
      <c r="L29" s="79"/>
      <c r="M29" s="79"/>
      <c r="N29" s="79"/>
      <c r="O29" s="79"/>
      <c r="P29" s="79"/>
      <c r="Q29" s="79"/>
      <c r="R29" s="79"/>
      <c r="S29" s="79"/>
    </row>
    <row r="30" spans="1:19" ht="148.5" customHeight="1">
      <c r="A30" s="98">
        <v>41051400</v>
      </c>
      <c r="B30" s="201" t="s">
        <v>170</v>
      </c>
      <c r="C30" s="201" t="s">
        <v>170</v>
      </c>
      <c r="D30" s="88"/>
      <c r="E30" s="71">
        <f>E31</f>
        <v>1629279</v>
      </c>
      <c r="F30" s="71"/>
      <c r="G30" s="71"/>
      <c r="H30" s="71"/>
      <c r="L30" s="79"/>
      <c r="M30" s="79"/>
      <c r="N30" s="79"/>
      <c r="O30" s="79"/>
      <c r="P30" s="79"/>
      <c r="Q30" s="79"/>
      <c r="R30" s="79"/>
      <c r="S30" s="79"/>
    </row>
    <row r="31" spans="1:19" ht="51" customHeight="1">
      <c r="A31" s="90">
        <v>15100000000</v>
      </c>
      <c r="B31" s="48" t="s">
        <v>166</v>
      </c>
      <c r="C31" s="48" t="s">
        <v>164</v>
      </c>
      <c r="D31" s="77"/>
      <c r="E31" s="73">
        <v>1629279</v>
      </c>
      <c r="F31" s="73"/>
      <c r="G31" s="73"/>
      <c r="H31" s="73"/>
      <c r="L31" s="79"/>
      <c r="M31" s="79"/>
      <c r="N31" s="79"/>
      <c r="O31" s="79"/>
      <c r="P31" s="79"/>
      <c r="Q31" s="79"/>
      <c r="R31" s="79"/>
      <c r="S31" s="79"/>
    </row>
    <row r="32" spans="1:19" ht="15.75" customHeight="1">
      <c r="A32" s="200">
        <v>41053900</v>
      </c>
      <c r="B32" s="82" t="s">
        <v>171</v>
      </c>
      <c r="C32" s="82" t="s">
        <v>171</v>
      </c>
      <c r="D32" s="89"/>
      <c r="E32" s="75">
        <f>E33+E34</f>
        <v>3437463</v>
      </c>
      <c r="F32" s="75">
        <f t="shared" ref="F32:H32" si="1">F33+F34</f>
        <v>2282000</v>
      </c>
      <c r="G32" s="75">
        <f t="shared" si="1"/>
        <v>2487000</v>
      </c>
      <c r="H32" s="75">
        <f t="shared" si="1"/>
        <v>2711000</v>
      </c>
      <c r="L32" s="79"/>
      <c r="M32" s="79"/>
      <c r="N32" s="79"/>
      <c r="O32" s="79"/>
      <c r="P32" s="79"/>
      <c r="Q32" s="79"/>
      <c r="R32" s="79"/>
      <c r="S32" s="79"/>
    </row>
    <row r="33" spans="1:19" ht="54.75" customHeight="1">
      <c r="A33" s="90">
        <v>15581000000</v>
      </c>
      <c r="B33" s="48" t="s">
        <v>172</v>
      </c>
      <c r="C33" s="48" t="s">
        <v>164</v>
      </c>
      <c r="D33" s="80"/>
      <c r="E33" s="91">
        <v>2566095</v>
      </c>
      <c r="F33" s="81">
        <f>805000+1477000</f>
        <v>2282000</v>
      </c>
      <c r="G33" s="81">
        <f>877000+1610000</f>
        <v>2487000</v>
      </c>
      <c r="H33" s="73">
        <f>956000+1755000</f>
        <v>2711000</v>
      </c>
      <c r="L33" s="79"/>
      <c r="M33" s="79"/>
      <c r="N33" s="79"/>
      <c r="O33" s="79"/>
      <c r="P33" s="79"/>
      <c r="Q33" s="79"/>
      <c r="R33" s="79"/>
      <c r="S33" s="79"/>
    </row>
    <row r="34" spans="1:19" ht="52.5" customHeight="1">
      <c r="A34" s="90">
        <v>15310200000</v>
      </c>
      <c r="B34" s="48" t="s">
        <v>173</v>
      </c>
      <c r="C34" s="48" t="s">
        <v>164</v>
      </c>
      <c r="D34" s="80"/>
      <c r="E34" s="73">
        <v>871368</v>
      </c>
      <c r="F34" s="81"/>
      <c r="G34" s="81"/>
      <c r="H34" s="73"/>
      <c r="L34" s="79"/>
      <c r="M34" s="79"/>
      <c r="N34" s="79"/>
      <c r="O34" s="79"/>
      <c r="P34" s="79"/>
      <c r="Q34" s="79"/>
      <c r="R34" s="79"/>
      <c r="S34" s="79"/>
    </row>
    <row r="35" spans="1:19">
      <c r="A35" s="223" t="s">
        <v>60</v>
      </c>
      <c r="B35" s="224"/>
      <c r="C35" s="224"/>
      <c r="D35" s="224"/>
      <c r="E35" s="224"/>
      <c r="F35" s="224"/>
      <c r="G35" s="224"/>
      <c r="H35" s="224"/>
      <c r="L35" s="225"/>
      <c r="M35" s="225"/>
      <c r="N35" s="226"/>
      <c r="O35" s="226"/>
      <c r="P35" s="226"/>
      <c r="Q35" s="226"/>
      <c r="R35" s="226"/>
      <c r="S35" s="79"/>
    </row>
    <row r="36" spans="1:19" ht="30.75" customHeight="1">
      <c r="A36" s="200">
        <v>41053400</v>
      </c>
      <c r="B36" s="82" t="s">
        <v>174</v>
      </c>
      <c r="C36" s="82" t="s">
        <v>174</v>
      </c>
      <c r="D36" s="92"/>
      <c r="E36" s="76">
        <f>E37+E38</f>
        <v>14580744</v>
      </c>
      <c r="F36" s="76"/>
      <c r="G36" s="76"/>
      <c r="H36" s="81"/>
      <c r="L36" s="227"/>
      <c r="M36" s="227"/>
      <c r="N36" s="228"/>
      <c r="O36" s="228"/>
      <c r="P36" s="228"/>
      <c r="Q36" s="228"/>
      <c r="R36" s="228"/>
      <c r="S36" s="79"/>
    </row>
    <row r="37" spans="1:19" ht="48.75" customHeight="1">
      <c r="A37" s="90">
        <v>15310200000</v>
      </c>
      <c r="B37" s="48" t="s">
        <v>173</v>
      </c>
      <c r="C37" s="48" t="s">
        <v>164</v>
      </c>
      <c r="D37" s="93"/>
      <c r="E37" s="81">
        <v>3872906</v>
      </c>
      <c r="F37" s="81"/>
      <c r="G37" s="81"/>
      <c r="H37" s="81"/>
      <c r="L37" s="79"/>
      <c r="M37" s="79"/>
      <c r="N37" s="79"/>
      <c r="O37" s="79"/>
      <c r="P37" s="79"/>
      <c r="Q37" s="79"/>
      <c r="R37" s="79"/>
      <c r="S37" s="79"/>
    </row>
    <row r="38" spans="1:19" ht="47.25" customHeight="1">
      <c r="A38" s="90">
        <v>15100000000</v>
      </c>
      <c r="B38" s="48" t="s">
        <v>166</v>
      </c>
      <c r="C38" s="48" t="s">
        <v>164</v>
      </c>
      <c r="D38" s="93"/>
      <c r="E38" s="202">
        <v>10707838</v>
      </c>
      <c r="F38" s="81"/>
      <c r="G38" s="81"/>
      <c r="H38" s="81"/>
      <c r="L38" s="79"/>
      <c r="M38" s="79"/>
      <c r="N38" s="79"/>
      <c r="O38" s="79"/>
      <c r="P38" s="79"/>
      <c r="Q38" s="79"/>
      <c r="R38" s="79"/>
      <c r="S38" s="79"/>
    </row>
    <row r="39" spans="1:19" ht="45" customHeight="1">
      <c r="A39" s="200">
        <v>41053600</v>
      </c>
      <c r="B39" s="82" t="s">
        <v>175</v>
      </c>
      <c r="C39" s="82" t="s">
        <v>175</v>
      </c>
      <c r="D39" s="92"/>
      <c r="E39" s="76">
        <v>4152025</v>
      </c>
      <c r="F39" s="76"/>
      <c r="G39" s="76"/>
      <c r="H39" s="81"/>
      <c r="L39" s="79"/>
      <c r="M39" s="79"/>
      <c r="N39" s="79"/>
      <c r="O39" s="79"/>
      <c r="P39" s="79"/>
      <c r="Q39" s="79"/>
      <c r="R39" s="79"/>
      <c r="S39" s="79"/>
    </row>
    <row r="40" spans="1:19" ht="46.5" customHeight="1">
      <c r="A40" s="203">
        <v>15100000000</v>
      </c>
      <c r="B40" s="204" t="s">
        <v>166</v>
      </c>
      <c r="C40" s="48" t="s">
        <v>164</v>
      </c>
      <c r="D40" s="94"/>
      <c r="E40" s="202">
        <v>4152025</v>
      </c>
      <c r="F40" s="95"/>
      <c r="G40" s="95"/>
      <c r="H40" s="81"/>
      <c r="L40" s="79"/>
      <c r="M40" s="79"/>
      <c r="N40" s="79"/>
      <c r="O40" s="79"/>
      <c r="P40" s="79"/>
      <c r="Q40" s="79"/>
      <c r="R40" s="79"/>
      <c r="S40" s="79"/>
    </row>
    <row r="41" spans="1:19">
      <c r="A41" s="156" t="s">
        <v>2</v>
      </c>
      <c r="B41" s="4" t="s">
        <v>61</v>
      </c>
      <c r="C41" s="4"/>
      <c r="D41" s="47"/>
      <c r="E41" s="73">
        <f>E42+E43</f>
        <v>230792494</v>
      </c>
      <c r="F41" s="73">
        <f t="shared" ref="F41:H41" si="2">F42+F43</f>
        <v>214805900</v>
      </c>
      <c r="G41" s="73">
        <f t="shared" si="2"/>
        <v>241366300</v>
      </c>
      <c r="H41" s="73">
        <f t="shared" si="2"/>
        <v>267459500</v>
      </c>
      <c r="L41" s="79"/>
      <c r="M41" s="79"/>
      <c r="N41" s="79"/>
      <c r="O41" s="79"/>
      <c r="P41" s="79"/>
      <c r="Q41" s="79"/>
      <c r="R41" s="79"/>
      <c r="S41" s="79"/>
    </row>
    <row r="42" spans="1:19">
      <c r="A42" s="156" t="s">
        <v>2</v>
      </c>
      <c r="B42" s="4" t="s">
        <v>62</v>
      </c>
      <c r="C42" s="4"/>
      <c r="D42" s="4"/>
      <c r="E42" s="96">
        <f>E32+E30+E28+E25+E23+E21+E18+E16</f>
        <v>212059725</v>
      </c>
      <c r="F42" s="96">
        <f t="shared" ref="F42:H42" si="3">F16+F18+F21+F25+F28+F32</f>
        <v>214805900</v>
      </c>
      <c r="G42" s="96">
        <f t="shared" si="3"/>
        <v>241366300</v>
      </c>
      <c r="H42" s="96">
        <f t="shared" si="3"/>
        <v>267459500</v>
      </c>
    </row>
    <row r="43" spans="1:19">
      <c r="A43" s="156" t="s">
        <v>2</v>
      </c>
      <c r="B43" s="4" t="s">
        <v>6</v>
      </c>
      <c r="C43" s="4"/>
      <c r="D43" s="4"/>
      <c r="E43" s="96">
        <f>E36+E39</f>
        <v>18732769</v>
      </c>
      <c r="F43" s="96">
        <f t="shared" ref="F43:H43" si="4">F36+F39</f>
        <v>0</v>
      </c>
      <c r="G43" s="96">
        <f t="shared" si="4"/>
        <v>0</v>
      </c>
      <c r="H43" s="96">
        <f t="shared" si="4"/>
        <v>0</v>
      </c>
    </row>
    <row r="44" spans="1:19">
      <c r="A44" s="209"/>
      <c r="B44" s="209"/>
      <c r="C44" s="209"/>
      <c r="D44" s="209"/>
      <c r="E44" s="209"/>
      <c r="F44" s="209"/>
      <c r="G44" s="209"/>
    </row>
    <row r="46" spans="1:19">
      <c r="A46" s="205" t="s">
        <v>23</v>
      </c>
      <c r="B46" s="205"/>
      <c r="C46" s="205"/>
      <c r="D46" s="205"/>
      <c r="E46" s="205"/>
      <c r="F46" s="205"/>
      <c r="G46" s="205"/>
    </row>
  </sheetData>
  <mergeCells count="11">
    <mergeCell ref="A6:H8"/>
    <mergeCell ref="A10:B10"/>
    <mergeCell ref="A15:H15"/>
    <mergeCell ref="F2:H5"/>
    <mergeCell ref="A44:G44"/>
    <mergeCell ref="A46:G46"/>
    <mergeCell ref="A35:H35"/>
    <mergeCell ref="L35:M35"/>
    <mergeCell ref="N35:R35"/>
    <mergeCell ref="L36:M36"/>
    <mergeCell ref="N36:R36"/>
  </mergeCells>
  <pageMargins left="0.70866141732283472" right="0.70866141732283472" top="0.74803149606299213" bottom="0.74803149606299213" header="0.31496062992125984" footer="0.31496062992125984"/>
  <pageSetup paperSize="9" scale="83" orientation="landscape" verticalDpi="300" r:id="rId1"/>
  <rowBreaks count="1" manualBreakCount="1">
    <brk id="29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view="pageBreakPreview" zoomScaleNormal="100" zoomScaleSheetLayoutView="100" workbookViewId="0">
      <selection activeCell="C16" sqref="C16"/>
    </sheetView>
  </sheetViews>
  <sheetFormatPr defaultRowHeight="15.75"/>
  <cols>
    <col min="1" max="1" width="12.28515625" style="65" customWidth="1"/>
    <col min="2" max="2" width="8.28515625" style="1" customWidth="1"/>
    <col min="3" max="3" width="27.5703125" style="1" customWidth="1"/>
    <col min="4" max="4" width="38.7109375" style="1" customWidth="1"/>
    <col min="5" max="5" width="10.85546875" style="1" customWidth="1"/>
    <col min="6" max="6" width="12.140625" style="1" customWidth="1"/>
    <col min="7" max="7" width="6.140625" style="1" customWidth="1"/>
    <col min="8" max="8" width="13.42578125" style="1" customWidth="1"/>
    <col min="9" max="9" width="7.7109375" style="1" customWidth="1"/>
    <col min="10" max="10" width="8.42578125" style="1" customWidth="1"/>
    <col min="11" max="11" width="7.28515625" style="1" customWidth="1"/>
    <col min="12" max="16384" width="9.140625" style="1"/>
  </cols>
  <sheetData>
    <row r="1" spans="1:12">
      <c r="I1" s="206" t="s">
        <v>66</v>
      </c>
      <c r="J1" s="206"/>
      <c r="K1" s="206"/>
      <c r="L1" s="206"/>
    </row>
    <row r="2" spans="1:12">
      <c r="I2" s="206"/>
      <c r="J2" s="206"/>
      <c r="K2" s="206"/>
      <c r="L2" s="206"/>
    </row>
    <row r="3" spans="1:12">
      <c r="I3" s="206"/>
      <c r="J3" s="206"/>
      <c r="K3" s="206"/>
      <c r="L3" s="206"/>
    </row>
    <row r="4" spans="1:12">
      <c r="I4" s="206"/>
      <c r="J4" s="206"/>
      <c r="K4" s="206"/>
      <c r="L4" s="206"/>
    </row>
    <row r="5" spans="1:12">
      <c r="A5" s="231" t="s">
        <v>67</v>
      </c>
      <c r="B5" s="231"/>
      <c r="C5" s="231"/>
      <c r="D5" s="231"/>
      <c r="E5" s="231"/>
      <c r="F5" s="231"/>
      <c r="G5" s="231"/>
      <c r="H5" s="232"/>
      <c r="I5" s="232"/>
      <c r="J5" s="232"/>
      <c r="K5" s="232"/>
      <c r="L5" s="232"/>
    </row>
    <row r="6" spans="1:12">
      <c r="A6" s="231"/>
      <c r="B6" s="231"/>
      <c r="C6" s="231"/>
      <c r="D6" s="231"/>
      <c r="E6" s="231"/>
      <c r="F6" s="231"/>
      <c r="G6" s="231"/>
      <c r="H6" s="232"/>
      <c r="I6" s="232"/>
      <c r="J6" s="232"/>
      <c r="K6" s="232"/>
      <c r="L6" s="232"/>
    </row>
    <row r="7" spans="1:12">
      <c r="A7" s="231"/>
      <c r="B7" s="231"/>
      <c r="C7" s="231"/>
      <c r="D7" s="231"/>
      <c r="E7" s="231"/>
      <c r="F7" s="231"/>
      <c r="G7" s="231"/>
      <c r="H7" s="232"/>
      <c r="I7" s="232"/>
      <c r="J7" s="232"/>
      <c r="K7" s="232"/>
      <c r="L7" s="232"/>
    </row>
    <row r="8" spans="1:12">
      <c r="A8" s="2"/>
      <c r="B8" s="2"/>
      <c r="C8" s="2"/>
      <c r="D8" s="2"/>
      <c r="E8" s="2"/>
      <c r="F8" s="2"/>
      <c r="G8" s="2"/>
    </row>
    <row r="9" spans="1:12">
      <c r="A9" s="208" t="s">
        <v>75</v>
      </c>
      <c r="B9" s="208"/>
    </row>
    <row r="10" spans="1:12">
      <c r="A10" s="9" t="s">
        <v>20</v>
      </c>
    </row>
    <row r="11" spans="1:12">
      <c r="L11" s="1" t="s">
        <v>19</v>
      </c>
    </row>
    <row r="12" spans="1:12" s="179" customFormat="1" ht="148.5" customHeight="1">
      <c r="A12" s="180" t="s">
        <v>56</v>
      </c>
      <c r="B12" s="177" t="s">
        <v>68</v>
      </c>
      <c r="C12" s="177" t="s">
        <v>69</v>
      </c>
      <c r="D12" s="177" t="s">
        <v>70</v>
      </c>
      <c r="E12" s="177" t="s">
        <v>71</v>
      </c>
      <c r="F12" s="177" t="s">
        <v>72</v>
      </c>
      <c r="G12" s="177" t="s">
        <v>78</v>
      </c>
      <c r="H12" s="177" t="s">
        <v>81</v>
      </c>
      <c r="I12" s="177" t="s">
        <v>80</v>
      </c>
      <c r="J12" s="177" t="s">
        <v>76</v>
      </c>
      <c r="K12" s="177" t="s">
        <v>77</v>
      </c>
      <c r="L12" s="180" t="s">
        <v>73</v>
      </c>
    </row>
    <row r="13" spans="1:12" s="65" customFormat="1" ht="15" customHeight="1">
      <c r="A13" s="156">
        <v>1</v>
      </c>
      <c r="B13" s="156">
        <v>2</v>
      </c>
      <c r="C13" s="156">
        <v>3</v>
      </c>
      <c r="D13" s="156">
        <v>4</v>
      </c>
      <c r="E13" s="156">
        <v>5</v>
      </c>
      <c r="F13" s="156">
        <v>6</v>
      </c>
      <c r="G13" s="156">
        <v>7</v>
      </c>
      <c r="H13" s="156">
        <v>8</v>
      </c>
      <c r="I13" s="156"/>
      <c r="J13" s="156"/>
      <c r="K13" s="156"/>
      <c r="L13" s="156"/>
    </row>
    <row r="14" spans="1:12" s="65" customFormat="1" ht="47.25">
      <c r="A14" s="181" t="s">
        <v>183</v>
      </c>
      <c r="B14" s="181"/>
      <c r="C14" s="182" t="s">
        <v>184</v>
      </c>
      <c r="D14" s="156"/>
      <c r="E14" s="68"/>
      <c r="F14" s="71">
        <f>H14</f>
        <v>1906700</v>
      </c>
      <c r="G14" s="68"/>
      <c r="H14" s="71">
        <f>H15</f>
        <v>1906700</v>
      </c>
      <c r="I14" s="68"/>
      <c r="J14" s="68"/>
      <c r="K14" s="68"/>
      <c r="L14" s="68"/>
    </row>
    <row r="15" spans="1:12" s="65" customFormat="1" ht="47.25">
      <c r="A15" s="130" t="s">
        <v>185</v>
      </c>
      <c r="B15" s="181"/>
      <c r="C15" s="131" t="s">
        <v>184</v>
      </c>
      <c r="D15" s="183"/>
      <c r="E15" s="132"/>
      <c r="F15" s="133">
        <f>H15</f>
        <v>1906700</v>
      </c>
      <c r="G15" s="132"/>
      <c r="H15" s="122">
        <f>SUM(H16:H20)</f>
        <v>1906700</v>
      </c>
      <c r="I15" s="132"/>
      <c r="J15" s="132"/>
      <c r="K15" s="132"/>
      <c r="L15" s="132"/>
    </row>
    <row r="16" spans="1:12" s="65" customFormat="1" ht="126.75" customHeight="1">
      <c r="A16" s="127" t="s">
        <v>186</v>
      </c>
      <c r="B16" s="127" t="s">
        <v>187</v>
      </c>
      <c r="C16" s="128" t="s">
        <v>188</v>
      </c>
      <c r="D16" s="123" t="s">
        <v>189</v>
      </c>
      <c r="E16" s="16"/>
      <c r="F16" s="73">
        <f>H16</f>
        <v>50000</v>
      </c>
      <c r="G16" s="16"/>
      <c r="H16" s="124">
        <v>50000</v>
      </c>
      <c r="I16" s="16"/>
      <c r="J16" s="16"/>
      <c r="K16" s="16"/>
      <c r="L16" s="16"/>
    </row>
    <row r="17" spans="1:12" s="65" customFormat="1" ht="126.75" customHeight="1">
      <c r="A17" s="127" t="s">
        <v>186</v>
      </c>
      <c r="B17" s="127" t="s">
        <v>187</v>
      </c>
      <c r="C17" s="128" t="s">
        <v>188</v>
      </c>
      <c r="D17" s="123" t="s">
        <v>190</v>
      </c>
      <c r="E17" s="16"/>
      <c r="F17" s="73">
        <f t="shared" ref="F17:F20" si="0">H17</f>
        <v>300000</v>
      </c>
      <c r="G17" s="16"/>
      <c r="H17" s="124">
        <v>300000</v>
      </c>
      <c r="I17" s="16"/>
      <c r="J17" s="16"/>
      <c r="K17" s="16"/>
      <c r="L17" s="16"/>
    </row>
    <row r="18" spans="1:12" s="65" customFormat="1" ht="94.5" customHeight="1">
      <c r="A18" s="127" t="s">
        <v>191</v>
      </c>
      <c r="B18" s="125" t="s">
        <v>192</v>
      </c>
      <c r="C18" s="126" t="s">
        <v>193</v>
      </c>
      <c r="D18" s="123" t="s">
        <v>194</v>
      </c>
      <c r="E18" s="16"/>
      <c r="F18" s="73">
        <f t="shared" si="0"/>
        <v>965000</v>
      </c>
      <c r="G18" s="16"/>
      <c r="H18" s="124">
        <v>965000</v>
      </c>
      <c r="I18" s="16"/>
      <c r="J18" s="16"/>
      <c r="K18" s="16"/>
      <c r="L18" s="16"/>
    </row>
    <row r="19" spans="1:12" s="65" customFormat="1" ht="90.75" customHeight="1">
      <c r="A19" s="127" t="s">
        <v>195</v>
      </c>
      <c r="B19" s="127" t="s">
        <v>196</v>
      </c>
      <c r="C19" s="128" t="s">
        <v>197</v>
      </c>
      <c r="D19" s="123" t="s">
        <v>198</v>
      </c>
      <c r="E19" s="129" t="s">
        <v>199</v>
      </c>
      <c r="F19" s="73">
        <f t="shared" si="0"/>
        <v>550000</v>
      </c>
      <c r="G19" s="16"/>
      <c r="H19" s="78">
        <v>550000</v>
      </c>
      <c r="I19" s="16"/>
      <c r="J19" s="16"/>
      <c r="K19" s="16"/>
      <c r="L19" s="16"/>
    </row>
    <row r="20" spans="1:12" s="65" customFormat="1" ht="94.5">
      <c r="A20" s="127" t="s">
        <v>200</v>
      </c>
      <c r="B20" s="127" t="s">
        <v>201</v>
      </c>
      <c r="C20" s="128" t="s">
        <v>202</v>
      </c>
      <c r="D20" s="123" t="s">
        <v>203</v>
      </c>
      <c r="E20" s="135" t="s">
        <v>199</v>
      </c>
      <c r="F20" s="73">
        <f t="shared" si="0"/>
        <v>41700</v>
      </c>
      <c r="G20" s="16"/>
      <c r="H20" s="124">
        <v>41700</v>
      </c>
      <c r="I20" s="16"/>
      <c r="J20" s="16"/>
      <c r="K20" s="16"/>
      <c r="L20" s="16"/>
    </row>
    <row r="21" spans="1:12" s="65" customFormat="1" ht="63">
      <c r="A21" s="181" t="s">
        <v>204</v>
      </c>
      <c r="B21" s="127"/>
      <c r="C21" s="182" t="s">
        <v>205</v>
      </c>
      <c r="D21" s="123"/>
      <c r="E21" s="68"/>
      <c r="F21" s="71">
        <f>H21</f>
        <v>22647287</v>
      </c>
      <c r="G21" s="68"/>
      <c r="H21" s="184">
        <f>H22</f>
        <v>22647287</v>
      </c>
      <c r="I21" s="68"/>
      <c r="J21" s="68"/>
      <c r="K21" s="68"/>
      <c r="L21" s="68"/>
    </row>
    <row r="22" spans="1:12" s="65" customFormat="1" ht="63">
      <c r="A22" s="130" t="s">
        <v>206</v>
      </c>
      <c r="B22" s="130"/>
      <c r="C22" s="131" t="s">
        <v>205</v>
      </c>
      <c r="D22" s="156"/>
      <c r="E22" s="132"/>
      <c r="F22" s="133">
        <f>H22</f>
        <v>22647287</v>
      </c>
      <c r="G22" s="132"/>
      <c r="H22" s="122">
        <f>SUM(H23:H45)</f>
        <v>22647287</v>
      </c>
      <c r="I22" s="132"/>
      <c r="J22" s="132"/>
      <c r="K22" s="132"/>
      <c r="L22" s="132"/>
    </row>
    <row r="23" spans="1:12" s="65" customFormat="1" ht="63">
      <c r="A23" s="134" t="s">
        <v>207</v>
      </c>
      <c r="B23" s="134" t="s">
        <v>208</v>
      </c>
      <c r="C23" s="126" t="s">
        <v>209</v>
      </c>
      <c r="D23" s="123" t="s">
        <v>210</v>
      </c>
      <c r="E23" s="16"/>
      <c r="F23" s="73">
        <f>H23</f>
        <v>222223</v>
      </c>
      <c r="G23" s="16"/>
      <c r="H23" s="124">
        <v>222223</v>
      </c>
      <c r="I23" s="16"/>
      <c r="J23" s="16"/>
      <c r="K23" s="16"/>
      <c r="L23" s="16"/>
    </row>
    <row r="24" spans="1:12" s="65" customFormat="1" ht="110.25">
      <c r="A24" s="134" t="s">
        <v>211</v>
      </c>
      <c r="B24" s="134" t="s">
        <v>212</v>
      </c>
      <c r="C24" s="126" t="s">
        <v>213</v>
      </c>
      <c r="D24" s="123" t="s">
        <v>214</v>
      </c>
      <c r="E24" s="135" t="s">
        <v>199</v>
      </c>
      <c r="F24" s="73">
        <f t="shared" ref="F24:F45" si="1">H24</f>
        <v>600000</v>
      </c>
      <c r="G24" s="16"/>
      <c r="H24" s="124">
        <v>600000</v>
      </c>
      <c r="I24" s="16"/>
      <c r="J24" s="16"/>
      <c r="K24" s="16"/>
      <c r="L24" s="16"/>
    </row>
    <row r="25" spans="1:12" s="65" customFormat="1" ht="110.25" customHeight="1">
      <c r="A25" s="134" t="s">
        <v>211</v>
      </c>
      <c r="B25" s="134" t="s">
        <v>212</v>
      </c>
      <c r="C25" s="126" t="s">
        <v>213</v>
      </c>
      <c r="D25" s="123" t="s">
        <v>215</v>
      </c>
      <c r="E25" s="135" t="s">
        <v>199</v>
      </c>
      <c r="F25" s="73">
        <f t="shared" si="1"/>
        <v>1800000</v>
      </c>
      <c r="G25" s="16"/>
      <c r="H25" s="124">
        <v>1800000</v>
      </c>
      <c r="I25" s="16"/>
      <c r="J25" s="16"/>
      <c r="K25" s="16"/>
      <c r="L25" s="16"/>
    </row>
    <row r="26" spans="1:12" s="65" customFormat="1" ht="110.25">
      <c r="A26" s="134" t="s">
        <v>211</v>
      </c>
      <c r="B26" s="134" t="s">
        <v>212</v>
      </c>
      <c r="C26" s="126" t="s">
        <v>213</v>
      </c>
      <c r="D26" s="123" t="s">
        <v>216</v>
      </c>
      <c r="E26" s="135" t="s">
        <v>199</v>
      </c>
      <c r="F26" s="73">
        <f t="shared" si="1"/>
        <v>665000</v>
      </c>
      <c r="G26" s="16"/>
      <c r="H26" s="124">
        <v>665000</v>
      </c>
      <c r="I26" s="16"/>
      <c r="J26" s="16"/>
      <c r="K26" s="16"/>
      <c r="L26" s="16"/>
    </row>
    <row r="27" spans="1:12" s="65" customFormat="1" ht="110.25">
      <c r="A27" s="134" t="s">
        <v>211</v>
      </c>
      <c r="B27" s="134" t="s">
        <v>212</v>
      </c>
      <c r="C27" s="126" t="s">
        <v>213</v>
      </c>
      <c r="D27" s="123" t="s">
        <v>217</v>
      </c>
      <c r="E27" s="135" t="s">
        <v>199</v>
      </c>
      <c r="F27" s="73">
        <f t="shared" si="1"/>
        <v>50000</v>
      </c>
      <c r="G27" s="16"/>
      <c r="H27" s="124">
        <v>50000</v>
      </c>
      <c r="I27" s="16"/>
      <c r="J27" s="16"/>
      <c r="K27" s="16"/>
      <c r="L27" s="16"/>
    </row>
    <row r="28" spans="1:12" s="65" customFormat="1" ht="110.25">
      <c r="A28" s="134" t="s">
        <v>211</v>
      </c>
      <c r="B28" s="134" t="s">
        <v>212</v>
      </c>
      <c r="C28" s="126" t="s">
        <v>213</v>
      </c>
      <c r="D28" s="123" t="s">
        <v>218</v>
      </c>
      <c r="E28" s="135" t="s">
        <v>219</v>
      </c>
      <c r="F28" s="73">
        <f t="shared" si="1"/>
        <v>621381</v>
      </c>
      <c r="G28" s="16"/>
      <c r="H28" s="124">
        <v>621381</v>
      </c>
      <c r="I28" s="16"/>
      <c r="J28" s="16"/>
      <c r="K28" s="16"/>
      <c r="L28" s="16"/>
    </row>
    <row r="29" spans="1:12" s="65" customFormat="1" ht="110.25">
      <c r="A29" s="134" t="s">
        <v>211</v>
      </c>
      <c r="B29" s="134" t="s">
        <v>212</v>
      </c>
      <c r="C29" s="126" t="s">
        <v>213</v>
      </c>
      <c r="D29" s="123" t="s">
        <v>220</v>
      </c>
      <c r="E29" s="135" t="s">
        <v>199</v>
      </c>
      <c r="F29" s="73">
        <f t="shared" si="1"/>
        <v>600000</v>
      </c>
      <c r="G29" s="16"/>
      <c r="H29" s="124">
        <v>600000</v>
      </c>
      <c r="I29" s="16"/>
      <c r="J29" s="16"/>
      <c r="K29" s="16"/>
      <c r="L29" s="16"/>
    </row>
    <row r="30" spans="1:12" s="65" customFormat="1" ht="110.25">
      <c r="A30" s="134" t="s">
        <v>211</v>
      </c>
      <c r="B30" s="134" t="s">
        <v>212</v>
      </c>
      <c r="C30" s="126" t="s">
        <v>213</v>
      </c>
      <c r="D30" s="123" t="s">
        <v>221</v>
      </c>
      <c r="E30" s="135" t="s">
        <v>199</v>
      </c>
      <c r="F30" s="73">
        <f t="shared" si="1"/>
        <v>723879</v>
      </c>
      <c r="G30" s="16"/>
      <c r="H30" s="124">
        <v>723879</v>
      </c>
      <c r="I30" s="16"/>
      <c r="J30" s="16"/>
      <c r="K30" s="16"/>
      <c r="L30" s="16"/>
    </row>
    <row r="31" spans="1:12" s="65" customFormat="1" ht="110.25">
      <c r="A31" s="134" t="s">
        <v>211</v>
      </c>
      <c r="B31" s="134" t="s">
        <v>212</v>
      </c>
      <c r="C31" s="126" t="s">
        <v>213</v>
      </c>
      <c r="D31" s="123" t="s">
        <v>222</v>
      </c>
      <c r="E31" s="135" t="s">
        <v>199</v>
      </c>
      <c r="F31" s="73">
        <f t="shared" si="1"/>
        <v>500000</v>
      </c>
      <c r="G31" s="16"/>
      <c r="H31" s="124">
        <v>500000</v>
      </c>
      <c r="I31" s="16"/>
      <c r="J31" s="16"/>
      <c r="K31" s="16"/>
      <c r="L31" s="16"/>
    </row>
    <row r="32" spans="1:12" s="65" customFormat="1" ht="110.25">
      <c r="A32" s="134" t="s">
        <v>211</v>
      </c>
      <c r="B32" s="134" t="s">
        <v>212</v>
      </c>
      <c r="C32" s="126" t="s">
        <v>213</v>
      </c>
      <c r="D32" s="123" t="s">
        <v>223</v>
      </c>
      <c r="E32" s="135" t="s">
        <v>199</v>
      </c>
      <c r="F32" s="73">
        <f t="shared" si="1"/>
        <v>1100000</v>
      </c>
      <c r="G32" s="16"/>
      <c r="H32" s="124">
        <v>1100000</v>
      </c>
      <c r="I32" s="16"/>
      <c r="J32" s="16"/>
      <c r="K32" s="16"/>
      <c r="L32" s="16"/>
    </row>
    <row r="33" spans="1:12" s="65" customFormat="1" ht="110.25">
      <c r="A33" s="134" t="s">
        <v>211</v>
      </c>
      <c r="B33" s="134" t="s">
        <v>212</v>
      </c>
      <c r="C33" s="126" t="s">
        <v>213</v>
      </c>
      <c r="D33" s="123" t="s">
        <v>224</v>
      </c>
      <c r="E33" s="135" t="s">
        <v>199</v>
      </c>
      <c r="F33" s="73">
        <f t="shared" si="1"/>
        <v>850000</v>
      </c>
      <c r="G33" s="16"/>
      <c r="H33" s="124">
        <v>850000</v>
      </c>
      <c r="I33" s="16"/>
      <c r="J33" s="16"/>
      <c r="K33" s="16"/>
      <c r="L33" s="16"/>
    </row>
    <row r="34" spans="1:12" s="65" customFormat="1" ht="49.5" customHeight="1">
      <c r="A34" s="134" t="s">
        <v>211</v>
      </c>
      <c r="B34" s="134" t="s">
        <v>212</v>
      </c>
      <c r="C34" s="126" t="s">
        <v>213</v>
      </c>
      <c r="D34" s="123" t="s">
        <v>225</v>
      </c>
      <c r="E34" s="135"/>
      <c r="F34" s="73">
        <f t="shared" si="1"/>
        <v>3000000</v>
      </c>
      <c r="G34" s="16"/>
      <c r="H34" s="124">
        <v>3000000</v>
      </c>
      <c r="I34" s="16"/>
      <c r="J34" s="16"/>
      <c r="K34" s="16"/>
      <c r="L34" s="16"/>
    </row>
    <row r="35" spans="1:12" s="65" customFormat="1" ht="48.75" customHeight="1">
      <c r="A35" s="134" t="s">
        <v>211</v>
      </c>
      <c r="B35" s="134" t="s">
        <v>212</v>
      </c>
      <c r="C35" s="126" t="s">
        <v>213</v>
      </c>
      <c r="D35" s="123" t="s">
        <v>226</v>
      </c>
      <c r="E35" s="16"/>
      <c r="F35" s="73">
        <f t="shared" si="1"/>
        <v>1786200</v>
      </c>
      <c r="G35" s="16"/>
      <c r="H35" s="124">
        <v>1786200</v>
      </c>
      <c r="I35" s="16"/>
      <c r="J35" s="16"/>
      <c r="K35" s="16"/>
      <c r="L35" s="16"/>
    </row>
    <row r="36" spans="1:12" s="65" customFormat="1" ht="47.25" customHeight="1">
      <c r="A36" s="134" t="s">
        <v>211</v>
      </c>
      <c r="B36" s="134" t="s">
        <v>212</v>
      </c>
      <c r="C36" s="126" t="s">
        <v>213</v>
      </c>
      <c r="D36" s="123" t="s">
        <v>227</v>
      </c>
      <c r="E36" s="16"/>
      <c r="F36" s="73">
        <f t="shared" si="1"/>
        <v>1524600</v>
      </c>
      <c r="G36" s="16"/>
      <c r="H36" s="124">
        <v>1524600</v>
      </c>
      <c r="I36" s="16"/>
      <c r="J36" s="16"/>
      <c r="K36" s="16"/>
      <c r="L36" s="16"/>
    </row>
    <row r="37" spans="1:12" s="65" customFormat="1" ht="46.5" customHeight="1">
      <c r="A37" s="134" t="s">
        <v>211</v>
      </c>
      <c r="B37" s="134" t="s">
        <v>212</v>
      </c>
      <c r="C37" s="126" t="s">
        <v>213</v>
      </c>
      <c r="D37" s="123" t="s">
        <v>228</v>
      </c>
      <c r="E37" s="16"/>
      <c r="F37" s="73">
        <f t="shared" si="1"/>
        <v>3729740</v>
      </c>
      <c r="G37" s="16"/>
      <c r="H37" s="124">
        <v>3729740</v>
      </c>
      <c r="I37" s="16"/>
      <c r="J37" s="16"/>
      <c r="K37" s="16"/>
      <c r="L37" s="16"/>
    </row>
    <row r="38" spans="1:12" s="65" customFormat="1" ht="46.5" customHeight="1">
      <c r="A38" s="134" t="s">
        <v>211</v>
      </c>
      <c r="B38" s="134" t="s">
        <v>212</v>
      </c>
      <c r="C38" s="185" t="s">
        <v>213</v>
      </c>
      <c r="D38" s="123" t="s">
        <v>229</v>
      </c>
      <c r="E38" s="16"/>
      <c r="F38" s="73">
        <f t="shared" si="1"/>
        <v>500000</v>
      </c>
      <c r="G38" s="16"/>
      <c r="H38" s="124">
        <v>500000</v>
      </c>
      <c r="I38" s="16"/>
      <c r="J38" s="16"/>
      <c r="K38" s="16"/>
      <c r="L38" s="16"/>
    </row>
    <row r="39" spans="1:12" s="65" customFormat="1" ht="52.5" customHeight="1">
      <c r="A39" s="134" t="s">
        <v>211</v>
      </c>
      <c r="B39" s="134" t="s">
        <v>212</v>
      </c>
      <c r="C39" s="185" t="s">
        <v>213</v>
      </c>
      <c r="D39" s="123" t="s">
        <v>230</v>
      </c>
      <c r="E39" s="16"/>
      <c r="F39" s="73">
        <f t="shared" si="1"/>
        <v>2000000</v>
      </c>
      <c r="G39" s="16"/>
      <c r="H39" s="124">
        <v>2000000</v>
      </c>
      <c r="I39" s="16"/>
      <c r="J39" s="16"/>
      <c r="K39" s="16"/>
      <c r="L39" s="16"/>
    </row>
    <row r="40" spans="1:12" s="65" customFormat="1" ht="48" customHeight="1">
      <c r="A40" s="134" t="s">
        <v>211</v>
      </c>
      <c r="B40" s="134" t="s">
        <v>212</v>
      </c>
      <c r="C40" s="126" t="s">
        <v>213</v>
      </c>
      <c r="D40" s="123" t="s">
        <v>231</v>
      </c>
      <c r="E40" s="16"/>
      <c r="F40" s="73">
        <f t="shared" si="1"/>
        <v>950000</v>
      </c>
      <c r="G40" s="16"/>
      <c r="H40" s="124">
        <v>950000</v>
      </c>
      <c r="I40" s="16"/>
      <c r="J40" s="16"/>
      <c r="K40" s="16"/>
      <c r="L40" s="16"/>
    </row>
    <row r="41" spans="1:12" s="65" customFormat="1" ht="47.25">
      <c r="A41" s="127" t="s">
        <v>232</v>
      </c>
      <c r="B41" s="127" t="s">
        <v>233</v>
      </c>
      <c r="C41" s="128" t="s">
        <v>234</v>
      </c>
      <c r="D41" s="123" t="s">
        <v>189</v>
      </c>
      <c r="E41" s="16"/>
      <c r="F41" s="73">
        <f t="shared" si="1"/>
        <v>95100</v>
      </c>
      <c r="G41" s="16"/>
      <c r="H41" s="124">
        <f>150000-150-54750</f>
        <v>95100</v>
      </c>
      <c r="I41" s="16"/>
      <c r="J41" s="16"/>
      <c r="K41" s="16"/>
      <c r="L41" s="16"/>
    </row>
    <row r="42" spans="1:12" s="65" customFormat="1" ht="110.25">
      <c r="A42" s="127" t="s">
        <v>235</v>
      </c>
      <c r="B42" s="127" t="s">
        <v>236</v>
      </c>
      <c r="C42" s="128" t="s">
        <v>237</v>
      </c>
      <c r="D42" s="123" t="s">
        <v>238</v>
      </c>
      <c r="E42" s="16"/>
      <c r="F42" s="73">
        <f t="shared" si="1"/>
        <v>342698</v>
      </c>
      <c r="G42" s="16"/>
      <c r="H42" s="124">
        <v>342698</v>
      </c>
      <c r="I42" s="16"/>
      <c r="J42" s="16"/>
      <c r="K42" s="16"/>
      <c r="L42" s="16"/>
    </row>
    <row r="43" spans="1:12" s="65" customFormat="1" ht="126">
      <c r="A43" s="134" t="s">
        <v>239</v>
      </c>
      <c r="B43" s="134" t="s">
        <v>240</v>
      </c>
      <c r="C43" s="126" t="s">
        <v>241</v>
      </c>
      <c r="D43" s="123" t="s">
        <v>238</v>
      </c>
      <c r="E43" s="16"/>
      <c r="F43" s="73">
        <f t="shared" si="1"/>
        <v>11466</v>
      </c>
      <c r="G43" s="16"/>
      <c r="H43" s="124">
        <v>11466</v>
      </c>
      <c r="I43" s="16"/>
      <c r="J43" s="16"/>
      <c r="K43" s="16"/>
      <c r="L43" s="16"/>
    </row>
    <row r="44" spans="1:12" s="65" customFormat="1" ht="114.75" customHeight="1">
      <c r="A44" s="134" t="s">
        <v>242</v>
      </c>
      <c r="B44" s="125" t="s">
        <v>192</v>
      </c>
      <c r="C44" s="126" t="s">
        <v>193</v>
      </c>
      <c r="D44" s="123" t="s">
        <v>243</v>
      </c>
      <c r="E44" s="135" t="s">
        <v>199</v>
      </c>
      <c r="F44" s="73">
        <f t="shared" si="1"/>
        <v>400000</v>
      </c>
      <c r="G44" s="16"/>
      <c r="H44" s="124">
        <v>400000</v>
      </c>
      <c r="I44" s="16"/>
      <c r="J44" s="16"/>
      <c r="K44" s="16"/>
      <c r="L44" s="16"/>
    </row>
    <row r="45" spans="1:12" s="65" customFormat="1" ht="93.75" customHeight="1">
      <c r="A45" s="127" t="s">
        <v>242</v>
      </c>
      <c r="B45" s="125" t="s">
        <v>192</v>
      </c>
      <c r="C45" s="126" t="s">
        <v>193</v>
      </c>
      <c r="D45" s="123" t="s">
        <v>244</v>
      </c>
      <c r="E45" s="135" t="s">
        <v>199</v>
      </c>
      <c r="F45" s="73">
        <f t="shared" si="1"/>
        <v>575000</v>
      </c>
      <c r="G45" s="16"/>
      <c r="H45" s="124">
        <v>575000</v>
      </c>
      <c r="I45" s="16"/>
      <c r="J45" s="16"/>
      <c r="K45" s="16"/>
      <c r="L45" s="16"/>
    </row>
    <row r="46" spans="1:12" s="65" customFormat="1" ht="93.75" customHeight="1">
      <c r="A46" s="181" t="s">
        <v>245</v>
      </c>
      <c r="B46" s="125"/>
      <c r="C46" s="182" t="s">
        <v>246</v>
      </c>
      <c r="D46" s="123"/>
      <c r="E46" s="68"/>
      <c r="F46" s="71">
        <f>H46</f>
        <v>7012838</v>
      </c>
      <c r="G46" s="68"/>
      <c r="H46" s="184">
        <f>H47</f>
        <v>7012838</v>
      </c>
      <c r="I46" s="68"/>
      <c r="J46" s="68"/>
      <c r="K46" s="68"/>
      <c r="L46" s="68"/>
    </row>
    <row r="47" spans="1:12" s="65" customFormat="1" ht="78.75">
      <c r="A47" s="130" t="s">
        <v>247</v>
      </c>
      <c r="B47" s="130"/>
      <c r="C47" s="131" t="s">
        <v>246</v>
      </c>
      <c r="D47" s="156"/>
      <c r="E47" s="132"/>
      <c r="F47" s="133">
        <f>H47</f>
        <v>7012838</v>
      </c>
      <c r="G47" s="132"/>
      <c r="H47" s="133">
        <f>SUM(H48:H53)</f>
        <v>7012838</v>
      </c>
      <c r="I47" s="132"/>
      <c r="J47" s="132"/>
      <c r="K47" s="132"/>
      <c r="L47" s="132"/>
    </row>
    <row r="48" spans="1:12" s="65" customFormat="1" ht="31.5">
      <c r="A48" s="127" t="s">
        <v>248</v>
      </c>
      <c r="B48" s="127" t="s">
        <v>249</v>
      </c>
      <c r="C48" s="128" t="s">
        <v>250</v>
      </c>
      <c r="D48" s="123" t="s">
        <v>251</v>
      </c>
      <c r="E48" s="16"/>
      <c r="F48" s="73">
        <f>H48</f>
        <v>127000</v>
      </c>
      <c r="G48" s="16"/>
      <c r="H48" s="124">
        <v>127000</v>
      </c>
      <c r="I48" s="16"/>
      <c r="J48" s="16"/>
      <c r="K48" s="16"/>
      <c r="L48" s="16"/>
    </row>
    <row r="49" spans="1:12" s="65" customFormat="1" ht="47.25">
      <c r="A49" s="127" t="s">
        <v>252</v>
      </c>
      <c r="B49" s="127" t="s">
        <v>253</v>
      </c>
      <c r="C49" s="136" t="s">
        <v>254</v>
      </c>
      <c r="D49" s="123" t="s">
        <v>255</v>
      </c>
      <c r="E49" s="16"/>
      <c r="F49" s="73">
        <f t="shared" ref="F49:F53" si="2">H49</f>
        <v>168000</v>
      </c>
      <c r="G49" s="16"/>
      <c r="H49" s="124">
        <v>168000</v>
      </c>
      <c r="I49" s="16"/>
      <c r="J49" s="16"/>
      <c r="K49" s="16"/>
      <c r="L49" s="16"/>
    </row>
    <row r="50" spans="1:12" s="65" customFormat="1" ht="94.5">
      <c r="A50" s="134" t="s">
        <v>256</v>
      </c>
      <c r="B50" s="134" t="s">
        <v>192</v>
      </c>
      <c r="C50" s="137" t="s">
        <v>193</v>
      </c>
      <c r="D50" s="138" t="s">
        <v>255</v>
      </c>
      <c r="E50" s="135" t="s">
        <v>199</v>
      </c>
      <c r="F50" s="73">
        <f t="shared" si="2"/>
        <v>5400000</v>
      </c>
      <c r="G50" s="16"/>
      <c r="H50" s="124">
        <v>5400000</v>
      </c>
      <c r="I50" s="16"/>
      <c r="J50" s="16"/>
      <c r="K50" s="16"/>
      <c r="L50" s="16"/>
    </row>
    <row r="51" spans="1:12" s="65" customFormat="1" ht="94.5">
      <c r="A51" s="186" t="s">
        <v>256</v>
      </c>
      <c r="B51" s="125" t="s">
        <v>192</v>
      </c>
      <c r="C51" s="126" t="s">
        <v>193</v>
      </c>
      <c r="D51" s="123" t="s">
        <v>257</v>
      </c>
      <c r="E51" s="16"/>
      <c r="F51" s="73">
        <f t="shared" si="2"/>
        <v>267838</v>
      </c>
      <c r="G51" s="16"/>
      <c r="H51" s="124">
        <v>267838</v>
      </c>
      <c r="I51" s="16"/>
      <c r="J51" s="16"/>
      <c r="K51" s="16"/>
      <c r="L51" s="16"/>
    </row>
    <row r="52" spans="1:12" s="65" customFormat="1" ht="94.5">
      <c r="A52" s="186" t="s">
        <v>256</v>
      </c>
      <c r="B52" s="125" t="s">
        <v>192</v>
      </c>
      <c r="C52" s="126" t="s">
        <v>193</v>
      </c>
      <c r="D52" s="123" t="s">
        <v>258</v>
      </c>
      <c r="E52" s="135" t="s">
        <v>199</v>
      </c>
      <c r="F52" s="73">
        <f t="shared" si="2"/>
        <v>750000</v>
      </c>
      <c r="G52" s="16"/>
      <c r="H52" s="124">
        <v>750000</v>
      </c>
      <c r="I52" s="16"/>
      <c r="J52" s="16"/>
      <c r="K52" s="16"/>
      <c r="L52" s="16"/>
    </row>
    <row r="53" spans="1:12" s="65" customFormat="1" ht="94.5">
      <c r="A53" s="186" t="s">
        <v>256</v>
      </c>
      <c r="B53" s="125" t="s">
        <v>192</v>
      </c>
      <c r="C53" s="126" t="s">
        <v>193</v>
      </c>
      <c r="D53" s="123" t="s">
        <v>259</v>
      </c>
      <c r="E53" s="135" t="s">
        <v>199</v>
      </c>
      <c r="F53" s="73">
        <f t="shared" si="2"/>
        <v>300000</v>
      </c>
      <c r="G53" s="16"/>
      <c r="H53" s="124">
        <v>300000</v>
      </c>
      <c r="I53" s="16"/>
      <c r="J53" s="16"/>
      <c r="K53" s="16"/>
      <c r="L53" s="16"/>
    </row>
    <row r="54" spans="1:12" s="65" customFormat="1" ht="126">
      <c r="A54" s="187" t="s">
        <v>260</v>
      </c>
      <c r="B54" s="188"/>
      <c r="C54" s="189" t="s">
        <v>261</v>
      </c>
      <c r="D54" s="190"/>
      <c r="E54" s="68"/>
      <c r="F54" s="71">
        <f>H54</f>
        <v>9458103</v>
      </c>
      <c r="G54" s="68"/>
      <c r="H54" s="184">
        <f>H55</f>
        <v>9458103</v>
      </c>
      <c r="I54" s="68"/>
      <c r="J54" s="68"/>
      <c r="K54" s="68"/>
      <c r="L54" s="68"/>
    </row>
    <row r="55" spans="1:12" s="65" customFormat="1" ht="157.5">
      <c r="A55" s="139" t="s">
        <v>262</v>
      </c>
      <c r="B55" s="139"/>
      <c r="C55" s="191" t="s">
        <v>263</v>
      </c>
      <c r="D55" s="192"/>
      <c r="E55" s="132"/>
      <c r="F55" s="133">
        <f>H55</f>
        <v>9458103</v>
      </c>
      <c r="G55" s="132"/>
      <c r="H55" s="133">
        <f>SUM(H56:H64)</f>
        <v>9458103</v>
      </c>
      <c r="I55" s="132"/>
      <c r="J55" s="132"/>
      <c r="K55" s="132"/>
      <c r="L55" s="132"/>
    </row>
    <row r="56" spans="1:12" s="65" customFormat="1" ht="63">
      <c r="A56" s="193" t="s">
        <v>264</v>
      </c>
      <c r="B56" s="193" t="s">
        <v>265</v>
      </c>
      <c r="C56" s="194" t="s">
        <v>266</v>
      </c>
      <c r="D56" s="123" t="s">
        <v>267</v>
      </c>
      <c r="E56" s="16"/>
      <c r="F56" s="73">
        <f>H56</f>
        <v>99739</v>
      </c>
      <c r="G56" s="16"/>
      <c r="H56" s="195">
        <v>99739</v>
      </c>
      <c r="I56" s="16"/>
      <c r="J56" s="16"/>
      <c r="K56" s="16"/>
      <c r="L56" s="16"/>
    </row>
    <row r="57" spans="1:12" s="65" customFormat="1" ht="78.75">
      <c r="A57" s="127" t="s">
        <v>268</v>
      </c>
      <c r="B57" s="127" t="s">
        <v>269</v>
      </c>
      <c r="C57" s="128" t="s">
        <v>270</v>
      </c>
      <c r="D57" s="123" t="s">
        <v>271</v>
      </c>
      <c r="E57" s="135" t="s">
        <v>272</v>
      </c>
      <c r="F57" s="73">
        <f t="shared" ref="F57:F64" si="3">H57</f>
        <v>49927</v>
      </c>
      <c r="G57" s="16"/>
      <c r="H57" s="124">
        <v>49927</v>
      </c>
      <c r="I57" s="16"/>
      <c r="J57" s="16"/>
      <c r="K57" s="16"/>
      <c r="L57" s="16"/>
    </row>
    <row r="58" spans="1:12" s="65" customFormat="1" ht="63">
      <c r="A58" s="127" t="s">
        <v>268</v>
      </c>
      <c r="B58" s="127" t="s">
        <v>269</v>
      </c>
      <c r="C58" s="140" t="s">
        <v>270</v>
      </c>
      <c r="D58" s="123" t="s">
        <v>273</v>
      </c>
      <c r="E58" s="16"/>
      <c r="F58" s="73">
        <f t="shared" si="3"/>
        <v>50000</v>
      </c>
      <c r="G58" s="16"/>
      <c r="H58" s="124">
        <v>50000</v>
      </c>
      <c r="I58" s="16"/>
      <c r="J58" s="16"/>
      <c r="K58" s="16"/>
      <c r="L58" s="16"/>
    </row>
    <row r="59" spans="1:12" s="65" customFormat="1" ht="94.5">
      <c r="A59" s="127" t="s">
        <v>274</v>
      </c>
      <c r="B59" s="125" t="s">
        <v>192</v>
      </c>
      <c r="C59" s="126" t="s">
        <v>193</v>
      </c>
      <c r="D59" s="123" t="s">
        <v>275</v>
      </c>
      <c r="E59" s="135" t="s">
        <v>199</v>
      </c>
      <c r="F59" s="73">
        <f t="shared" si="3"/>
        <v>600000</v>
      </c>
      <c r="G59" s="16"/>
      <c r="H59" s="124">
        <v>600000</v>
      </c>
      <c r="I59" s="16"/>
      <c r="J59" s="16"/>
      <c r="K59" s="16"/>
      <c r="L59" s="16"/>
    </row>
    <row r="60" spans="1:12" s="65" customFormat="1" ht="94.5">
      <c r="A60" s="127" t="s">
        <v>274</v>
      </c>
      <c r="B60" s="127" t="s">
        <v>192</v>
      </c>
      <c r="C60" s="140" t="s">
        <v>193</v>
      </c>
      <c r="D60" s="138" t="s">
        <v>276</v>
      </c>
      <c r="E60" s="16"/>
      <c r="F60" s="73">
        <f t="shared" si="3"/>
        <v>150000</v>
      </c>
      <c r="G60" s="16"/>
      <c r="H60" s="124">
        <v>150000</v>
      </c>
      <c r="I60" s="16"/>
      <c r="J60" s="16"/>
      <c r="K60" s="16"/>
      <c r="L60" s="16"/>
    </row>
    <row r="61" spans="1:12" s="65" customFormat="1" ht="94.5">
      <c r="A61" s="127" t="s">
        <v>274</v>
      </c>
      <c r="B61" s="125" t="s">
        <v>192</v>
      </c>
      <c r="C61" s="126" t="s">
        <v>193</v>
      </c>
      <c r="D61" s="123" t="s">
        <v>277</v>
      </c>
      <c r="E61" s="135" t="s">
        <v>199</v>
      </c>
      <c r="F61" s="73">
        <f t="shared" si="3"/>
        <v>1300000</v>
      </c>
      <c r="G61" s="16"/>
      <c r="H61" s="124">
        <v>1300000</v>
      </c>
      <c r="I61" s="16"/>
      <c r="J61" s="16"/>
      <c r="K61" s="16"/>
      <c r="L61" s="16"/>
    </row>
    <row r="62" spans="1:12" s="65" customFormat="1" ht="94.5">
      <c r="A62" s="127" t="s">
        <v>274</v>
      </c>
      <c r="B62" s="125" t="s">
        <v>192</v>
      </c>
      <c r="C62" s="126" t="s">
        <v>193</v>
      </c>
      <c r="D62" s="123" t="s">
        <v>278</v>
      </c>
      <c r="E62" s="16"/>
      <c r="F62" s="73">
        <f t="shared" si="3"/>
        <v>1275000</v>
      </c>
      <c r="G62" s="16"/>
      <c r="H62" s="124">
        <v>1275000</v>
      </c>
      <c r="I62" s="16"/>
      <c r="J62" s="16"/>
      <c r="K62" s="16"/>
      <c r="L62" s="16"/>
    </row>
    <row r="63" spans="1:12" s="65" customFormat="1" ht="94.5">
      <c r="A63" s="127" t="s">
        <v>274</v>
      </c>
      <c r="B63" s="125" t="s">
        <v>192</v>
      </c>
      <c r="C63" s="126" t="s">
        <v>193</v>
      </c>
      <c r="D63" s="123" t="s">
        <v>279</v>
      </c>
      <c r="E63" s="16"/>
      <c r="F63" s="73">
        <f t="shared" si="3"/>
        <v>3500000</v>
      </c>
      <c r="G63" s="16"/>
      <c r="H63" s="124">
        <v>3500000</v>
      </c>
      <c r="I63" s="16"/>
      <c r="J63" s="16"/>
      <c r="K63" s="16"/>
      <c r="L63" s="16"/>
    </row>
    <row r="64" spans="1:12" s="65" customFormat="1" ht="78.75" customHeight="1">
      <c r="A64" s="127" t="s">
        <v>280</v>
      </c>
      <c r="B64" s="127" t="s">
        <v>201</v>
      </c>
      <c r="C64" s="128" t="s">
        <v>281</v>
      </c>
      <c r="D64" s="123" t="s">
        <v>282</v>
      </c>
      <c r="E64" s="135" t="s">
        <v>199</v>
      </c>
      <c r="F64" s="73">
        <f t="shared" si="3"/>
        <v>2433437</v>
      </c>
      <c r="G64" s="16"/>
      <c r="H64" s="124">
        <v>2433437</v>
      </c>
      <c r="I64" s="16"/>
      <c r="J64" s="16"/>
      <c r="K64" s="16"/>
      <c r="L64" s="16"/>
    </row>
    <row r="65" spans="1:12" s="65" customFormat="1" ht="78.75" customHeight="1">
      <c r="A65" s="181" t="s">
        <v>283</v>
      </c>
      <c r="B65" s="127"/>
      <c r="C65" s="182" t="s">
        <v>284</v>
      </c>
      <c r="D65" s="123"/>
      <c r="E65" s="68"/>
      <c r="F65" s="71">
        <f>H65</f>
        <v>4766049</v>
      </c>
      <c r="G65" s="68"/>
      <c r="H65" s="184">
        <f>H66</f>
        <v>4766049</v>
      </c>
      <c r="I65" s="68"/>
      <c r="J65" s="68"/>
      <c r="K65" s="68"/>
      <c r="L65" s="68"/>
    </row>
    <row r="66" spans="1:12" s="65" customFormat="1" ht="63">
      <c r="A66" s="130" t="s">
        <v>285</v>
      </c>
      <c r="B66" s="127"/>
      <c r="C66" s="131" t="s">
        <v>284</v>
      </c>
      <c r="D66" s="156"/>
      <c r="E66" s="132"/>
      <c r="F66" s="133">
        <f>H66</f>
        <v>4766049</v>
      </c>
      <c r="G66" s="132"/>
      <c r="H66" s="133">
        <f>SUM(H67:H68)</f>
        <v>4766049</v>
      </c>
      <c r="I66" s="132"/>
      <c r="J66" s="132"/>
      <c r="K66" s="132"/>
      <c r="L66" s="132"/>
    </row>
    <row r="67" spans="1:12" s="65" customFormat="1" ht="94.5">
      <c r="A67" s="127" t="s">
        <v>286</v>
      </c>
      <c r="B67" s="127" t="s">
        <v>287</v>
      </c>
      <c r="C67" s="128" t="s">
        <v>288</v>
      </c>
      <c r="D67" s="123" t="s">
        <v>289</v>
      </c>
      <c r="E67" s="135" t="s">
        <v>199</v>
      </c>
      <c r="F67" s="73">
        <f>H67</f>
        <v>3368280</v>
      </c>
      <c r="G67" s="16"/>
      <c r="H67" s="124">
        <v>3368280</v>
      </c>
      <c r="I67" s="16"/>
      <c r="J67" s="16"/>
      <c r="K67" s="16"/>
      <c r="L67" s="16"/>
    </row>
    <row r="68" spans="1:12" s="65" customFormat="1" ht="110.25">
      <c r="A68" s="127" t="s">
        <v>286</v>
      </c>
      <c r="B68" s="127" t="s">
        <v>287</v>
      </c>
      <c r="C68" s="196" t="s">
        <v>290</v>
      </c>
      <c r="D68" s="123" t="s">
        <v>289</v>
      </c>
      <c r="E68" s="135" t="s">
        <v>219</v>
      </c>
      <c r="F68" s="73">
        <f>H68</f>
        <v>1397769</v>
      </c>
      <c r="G68" s="16"/>
      <c r="H68" s="124">
        <v>1397769</v>
      </c>
      <c r="I68" s="16"/>
      <c r="J68" s="16"/>
      <c r="K68" s="16"/>
      <c r="L68" s="16"/>
    </row>
    <row r="69" spans="1:12" ht="19.5" customHeight="1">
      <c r="A69" s="197" t="s">
        <v>2</v>
      </c>
      <c r="B69" s="197" t="s">
        <v>2</v>
      </c>
      <c r="C69" s="198" t="s">
        <v>74</v>
      </c>
      <c r="D69" s="197" t="s">
        <v>2</v>
      </c>
      <c r="E69" s="68" t="s">
        <v>2</v>
      </c>
      <c r="F69" s="71">
        <f t="shared" ref="F69" si="4">F65+F54+F46+F21+F14</f>
        <v>45790977</v>
      </c>
      <c r="G69" s="199"/>
      <c r="H69" s="199">
        <f>H65+H54+H46+H21+H14</f>
        <v>45790977</v>
      </c>
      <c r="I69" s="68"/>
      <c r="J69" s="68"/>
      <c r="K69" s="68"/>
      <c r="L69" s="68" t="s">
        <v>2</v>
      </c>
    </row>
    <row r="70" spans="1:12">
      <c r="A70" s="209"/>
      <c r="B70" s="209"/>
      <c r="C70" s="209"/>
      <c r="D70" s="209"/>
      <c r="E70" s="209"/>
      <c r="F70" s="209"/>
      <c r="G70" s="209"/>
    </row>
    <row r="73" spans="1:12">
      <c r="A73" s="205"/>
      <c r="B73" s="205"/>
      <c r="C73" s="205"/>
      <c r="D73" s="205"/>
      <c r="E73" s="205"/>
      <c r="F73" s="205"/>
      <c r="G73" s="205"/>
    </row>
  </sheetData>
  <mergeCells count="5">
    <mergeCell ref="A70:G70"/>
    <mergeCell ref="A73:G73"/>
    <mergeCell ref="A5:L7"/>
    <mergeCell ref="I1:L4"/>
    <mergeCell ref="A9:B9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activeCell="B15" sqref="B15"/>
    </sheetView>
  </sheetViews>
  <sheetFormatPr defaultRowHeight="15.75"/>
  <cols>
    <col min="1" max="1" width="7.140625" style="49" customWidth="1"/>
    <col min="2" max="2" width="74.5703125" style="1" customWidth="1"/>
    <col min="3" max="3" width="9.140625" style="1"/>
    <col min="4" max="4" width="15.140625" style="1" customWidth="1"/>
    <col min="5" max="16384" width="9.140625" style="1"/>
  </cols>
  <sheetData>
    <row r="1" spans="1:7">
      <c r="D1" s="206" t="s">
        <v>313</v>
      </c>
      <c r="E1" s="206"/>
      <c r="F1" s="206"/>
      <c r="G1" s="206"/>
    </row>
    <row r="2" spans="1:7">
      <c r="D2" s="206"/>
      <c r="E2" s="206"/>
      <c r="F2" s="206"/>
      <c r="G2" s="206"/>
    </row>
    <row r="3" spans="1:7">
      <c r="D3" s="206"/>
      <c r="E3" s="206"/>
      <c r="F3" s="206"/>
      <c r="G3" s="206"/>
    </row>
    <row r="4" spans="1:7">
      <c r="D4" s="206"/>
      <c r="E4" s="206"/>
      <c r="F4" s="206"/>
      <c r="G4" s="206"/>
    </row>
    <row r="5" spans="1:7">
      <c r="A5" s="207" t="s">
        <v>24</v>
      </c>
      <c r="B5" s="207"/>
      <c r="C5" s="207"/>
      <c r="D5" s="207"/>
      <c r="E5" s="207"/>
      <c r="F5" s="207"/>
      <c r="G5" s="207"/>
    </row>
    <row r="6" spans="1:7">
      <c r="A6" s="207"/>
      <c r="B6" s="207"/>
      <c r="C6" s="207"/>
      <c r="D6" s="207"/>
      <c r="E6" s="207"/>
      <c r="F6" s="207"/>
      <c r="G6" s="207"/>
    </row>
    <row r="7" spans="1:7">
      <c r="A7" s="207"/>
      <c r="B7" s="207"/>
      <c r="C7" s="207"/>
      <c r="D7" s="207"/>
      <c r="E7" s="207"/>
      <c r="F7" s="207"/>
      <c r="G7" s="207"/>
    </row>
    <row r="8" spans="1:7">
      <c r="A8" s="2"/>
      <c r="B8" s="2"/>
      <c r="C8" s="2"/>
      <c r="D8" s="2"/>
      <c r="E8" s="2"/>
      <c r="F8" s="2"/>
      <c r="G8" s="2"/>
    </row>
    <row r="9" spans="1:7">
      <c r="A9" s="217" t="s">
        <v>75</v>
      </c>
      <c r="B9" s="217"/>
    </row>
    <row r="10" spans="1:7">
      <c r="A10" s="9" t="s">
        <v>20</v>
      </c>
    </row>
    <row r="11" spans="1:7">
      <c r="G11" s="1" t="s">
        <v>19</v>
      </c>
    </row>
    <row r="12" spans="1:7" s="179" customFormat="1" ht="30">
      <c r="A12" s="176" t="s">
        <v>3</v>
      </c>
      <c r="B12" s="177" t="s">
        <v>0</v>
      </c>
      <c r="C12" s="177" t="s">
        <v>78</v>
      </c>
      <c r="D12" s="177" t="s">
        <v>79</v>
      </c>
      <c r="E12" s="177" t="s">
        <v>80</v>
      </c>
      <c r="F12" s="178" t="s">
        <v>76</v>
      </c>
      <c r="G12" s="178" t="s">
        <v>77</v>
      </c>
    </row>
    <row r="13" spans="1:7" s="49" customFormat="1">
      <c r="A13" s="223" t="s">
        <v>25</v>
      </c>
      <c r="B13" s="233"/>
      <c r="C13" s="233"/>
      <c r="D13" s="233"/>
      <c r="E13" s="233"/>
      <c r="F13" s="233"/>
      <c r="G13" s="233"/>
    </row>
    <row r="14" spans="1:7">
      <c r="A14" s="50" t="s">
        <v>1</v>
      </c>
      <c r="B14" s="4" t="s">
        <v>26</v>
      </c>
      <c r="C14" s="4"/>
      <c r="D14" s="4"/>
      <c r="E14" s="4"/>
      <c r="F14" s="4"/>
      <c r="G14" s="4"/>
    </row>
    <row r="15" spans="1:7" ht="31.5" customHeight="1">
      <c r="A15" s="50" t="s">
        <v>28</v>
      </c>
      <c r="B15" s="5" t="s">
        <v>27</v>
      </c>
      <c r="C15" s="4"/>
      <c r="D15" s="4">
        <v>0</v>
      </c>
      <c r="E15" s="4"/>
      <c r="F15" s="4"/>
      <c r="G15" s="4"/>
    </row>
    <row r="16" spans="1:7">
      <c r="A16" s="50" t="s">
        <v>29</v>
      </c>
      <c r="B16" s="4" t="s">
        <v>30</v>
      </c>
      <c r="C16" s="4"/>
      <c r="D16" s="4">
        <f>D17+D18</f>
        <v>24580744</v>
      </c>
      <c r="E16" s="4"/>
      <c r="F16" s="4"/>
      <c r="G16" s="4"/>
    </row>
    <row r="17" spans="1:7">
      <c r="A17" s="6" t="s">
        <v>50</v>
      </c>
      <c r="B17" s="4" t="s">
        <v>32</v>
      </c>
      <c r="C17" s="4"/>
      <c r="D17" s="4">
        <v>10000000</v>
      </c>
      <c r="E17" s="4"/>
      <c r="F17" s="4"/>
      <c r="G17" s="4"/>
    </row>
    <row r="18" spans="1:7">
      <c r="A18" s="6" t="s">
        <v>51</v>
      </c>
      <c r="B18" s="4" t="s">
        <v>33</v>
      </c>
      <c r="C18" s="4"/>
      <c r="D18" s="4">
        <v>14580744</v>
      </c>
      <c r="E18" s="4"/>
      <c r="F18" s="4"/>
      <c r="G18" s="4"/>
    </row>
    <row r="19" spans="1:7">
      <c r="A19" s="51" t="s">
        <v>31</v>
      </c>
      <c r="B19" s="4" t="s">
        <v>34</v>
      </c>
      <c r="C19" s="4"/>
      <c r="D19" s="4">
        <v>0</v>
      </c>
      <c r="E19" s="4"/>
      <c r="F19" s="4"/>
      <c r="G19" s="4"/>
    </row>
    <row r="20" spans="1:7">
      <c r="A20" s="51" t="s">
        <v>35</v>
      </c>
      <c r="B20" s="4" t="s">
        <v>36</v>
      </c>
      <c r="C20" s="4"/>
      <c r="D20" s="4">
        <v>0</v>
      </c>
      <c r="E20" s="4"/>
      <c r="F20" s="4"/>
      <c r="G20" s="4"/>
    </row>
    <row r="21" spans="1:7">
      <c r="A21" s="6"/>
      <c r="B21" s="4" t="s">
        <v>37</v>
      </c>
      <c r="C21" s="4"/>
      <c r="D21" s="4">
        <f>D14+D15+D16+D19+D20</f>
        <v>24580744</v>
      </c>
      <c r="E21" s="4"/>
      <c r="F21" s="4"/>
      <c r="G21" s="4"/>
    </row>
    <row r="22" spans="1:7" ht="31.5" customHeight="1">
      <c r="A22" s="6"/>
      <c r="B22" s="5" t="s">
        <v>38</v>
      </c>
      <c r="C22" s="4"/>
      <c r="D22" s="4"/>
      <c r="E22" s="4"/>
      <c r="F22" s="4"/>
      <c r="G22" s="4"/>
    </row>
    <row r="23" spans="1:7">
      <c r="A23" s="234" t="s">
        <v>39</v>
      </c>
      <c r="B23" s="224"/>
      <c r="C23" s="224"/>
      <c r="D23" s="224"/>
      <c r="E23" s="224"/>
      <c r="F23" s="224"/>
      <c r="G23" s="224"/>
    </row>
    <row r="24" spans="1:7">
      <c r="A24" s="51" t="s">
        <v>1</v>
      </c>
      <c r="B24" s="4" t="s">
        <v>40</v>
      </c>
      <c r="C24" s="4"/>
      <c r="D24" s="4">
        <f>D25+D26+D27</f>
        <v>51812297</v>
      </c>
      <c r="E24" s="4"/>
      <c r="F24" s="4"/>
      <c r="G24" s="4"/>
    </row>
    <row r="25" spans="1:7">
      <c r="A25" s="6" t="s">
        <v>52</v>
      </c>
      <c r="B25" s="4" t="s">
        <v>41</v>
      </c>
      <c r="C25" s="4"/>
      <c r="D25" s="4">
        <v>51812297</v>
      </c>
      <c r="E25" s="4"/>
      <c r="F25" s="4"/>
      <c r="G25" s="4"/>
    </row>
    <row r="26" spans="1:7">
      <c r="A26" s="6" t="s">
        <v>53</v>
      </c>
      <c r="B26" s="4" t="s">
        <v>42</v>
      </c>
      <c r="C26" s="4"/>
      <c r="D26" s="4">
        <v>0</v>
      </c>
      <c r="E26" s="4"/>
      <c r="F26" s="4"/>
      <c r="G26" s="4"/>
    </row>
    <row r="27" spans="1:7">
      <c r="A27" s="6" t="s">
        <v>54</v>
      </c>
      <c r="B27" s="4" t="s">
        <v>43</v>
      </c>
      <c r="C27" s="4"/>
      <c r="D27" s="4">
        <v>0</v>
      </c>
      <c r="E27" s="4"/>
      <c r="F27" s="4"/>
      <c r="G27" s="4"/>
    </row>
    <row r="28" spans="1:7">
      <c r="A28" s="50">
        <v>2</v>
      </c>
      <c r="B28" s="4" t="s">
        <v>44</v>
      </c>
      <c r="C28" s="4"/>
      <c r="D28" s="4">
        <v>0</v>
      </c>
      <c r="E28" s="4"/>
      <c r="F28" s="4"/>
      <c r="G28" s="4"/>
    </row>
    <row r="29" spans="1:7">
      <c r="A29" s="50">
        <v>3</v>
      </c>
      <c r="B29" s="4" t="s">
        <v>45</v>
      </c>
      <c r="C29" s="4"/>
      <c r="D29" s="4">
        <v>0</v>
      </c>
      <c r="E29" s="4"/>
      <c r="F29" s="4"/>
      <c r="G29" s="4"/>
    </row>
    <row r="30" spans="1:7" ht="37.5" customHeight="1">
      <c r="A30" s="50">
        <v>4</v>
      </c>
      <c r="B30" s="5" t="s">
        <v>46</v>
      </c>
      <c r="C30" s="4"/>
      <c r="D30" s="4">
        <v>0</v>
      </c>
      <c r="E30" s="4"/>
      <c r="F30" s="4"/>
      <c r="G30" s="4"/>
    </row>
    <row r="31" spans="1:7">
      <c r="A31" s="50">
        <v>5</v>
      </c>
      <c r="B31" s="4" t="s">
        <v>48</v>
      </c>
      <c r="C31" s="4"/>
      <c r="D31" s="4">
        <v>0</v>
      </c>
      <c r="E31" s="4"/>
      <c r="F31" s="4"/>
      <c r="G31" s="4"/>
    </row>
    <row r="32" spans="1:7">
      <c r="A32" s="50">
        <v>6</v>
      </c>
      <c r="B32" s="4" t="s">
        <v>47</v>
      </c>
      <c r="C32" s="4"/>
      <c r="D32" s="4">
        <v>0</v>
      </c>
      <c r="E32" s="4"/>
      <c r="F32" s="4"/>
      <c r="G32" s="4"/>
    </row>
    <row r="33" spans="1:7">
      <c r="A33" s="50"/>
      <c r="B33" s="4" t="s">
        <v>49</v>
      </c>
      <c r="C33" s="4"/>
      <c r="D33" s="4">
        <f>D24+D28+D30+D31+D32</f>
        <v>51812297</v>
      </c>
      <c r="E33" s="4"/>
      <c r="F33" s="4"/>
      <c r="G33" s="4"/>
    </row>
    <row r="34" spans="1:7">
      <c r="A34" s="209"/>
      <c r="B34" s="209"/>
      <c r="C34" s="209"/>
      <c r="D34" s="209"/>
      <c r="E34" s="209"/>
      <c r="F34" s="209"/>
      <c r="G34" s="209"/>
    </row>
    <row r="35" spans="1:7">
      <c r="A35" s="209"/>
      <c r="B35" s="209"/>
      <c r="C35" s="209"/>
      <c r="D35" s="209"/>
      <c r="E35" s="209"/>
      <c r="F35" s="209"/>
      <c r="G35" s="209"/>
    </row>
    <row r="39" spans="1:7">
      <c r="A39" s="205" t="s">
        <v>23</v>
      </c>
      <c r="B39" s="205"/>
      <c r="C39" s="205"/>
      <c r="D39" s="205"/>
      <c r="E39" s="205"/>
      <c r="F39" s="205"/>
      <c r="G39" s="205"/>
    </row>
  </sheetData>
  <mergeCells count="8">
    <mergeCell ref="A39:G39"/>
    <mergeCell ref="A13:G13"/>
    <mergeCell ref="A23:G23"/>
    <mergeCell ref="D1:G4"/>
    <mergeCell ref="A5:G7"/>
    <mergeCell ref="A9:B9"/>
    <mergeCell ref="A34:G34"/>
    <mergeCell ref="A35:G35"/>
  </mergeCells>
  <pageMargins left="0.7" right="0.7" top="0.75" bottom="0.75" header="0.3" footer="0.3"/>
  <pageSetup paperSize="9" scale="97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Normal="100" workbookViewId="0">
      <selection activeCell="B18" sqref="B18"/>
    </sheetView>
  </sheetViews>
  <sheetFormatPr defaultRowHeight="15.75"/>
  <cols>
    <col min="1" max="1" width="9.140625" style="41"/>
    <col min="2" max="2" width="59" style="1" customWidth="1"/>
    <col min="3" max="3" width="9.140625" style="41"/>
    <col min="4" max="5" width="13.140625" style="1" customWidth="1"/>
    <col min="6" max="6" width="14.42578125" style="1" customWidth="1"/>
    <col min="7" max="7" width="13.5703125" style="1" customWidth="1"/>
    <col min="8" max="16384" width="9.140625" style="1"/>
  </cols>
  <sheetData>
    <row r="1" spans="1:7" ht="20.25" customHeight="1">
      <c r="D1" s="145"/>
      <c r="F1" s="206" t="s">
        <v>142</v>
      </c>
      <c r="G1" s="235"/>
    </row>
    <row r="2" spans="1:7">
      <c r="D2" s="145"/>
      <c r="E2" s="146"/>
      <c r="F2" s="235"/>
      <c r="G2" s="235"/>
    </row>
    <row r="3" spans="1:7">
      <c r="D3" s="145"/>
      <c r="E3" s="146"/>
      <c r="F3" s="235"/>
      <c r="G3" s="235"/>
    </row>
    <row r="4" spans="1:7" ht="13.5" customHeight="1">
      <c r="D4" s="145"/>
      <c r="E4" s="146"/>
      <c r="F4" s="235"/>
      <c r="G4" s="235"/>
    </row>
    <row r="5" spans="1:7">
      <c r="A5" s="207" t="s">
        <v>18</v>
      </c>
      <c r="B5" s="207"/>
      <c r="C5" s="207"/>
      <c r="D5" s="207"/>
      <c r="E5" s="207"/>
      <c r="F5" s="207"/>
      <c r="G5" s="207"/>
    </row>
    <row r="6" spans="1:7" ht="21" customHeight="1">
      <c r="A6" s="207"/>
      <c r="B6" s="207"/>
      <c r="C6" s="207"/>
      <c r="D6" s="207"/>
      <c r="E6" s="207"/>
      <c r="F6" s="207"/>
      <c r="G6" s="207"/>
    </row>
    <row r="7" spans="1:7" ht="1.5" customHeight="1">
      <c r="A7" s="207"/>
      <c r="B7" s="207"/>
      <c r="C7" s="207"/>
      <c r="D7" s="207"/>
      <c r="E7" s="207"/>
      <c r="F7" s="207"/>
      <c r="G7" s="207"/>
    </row>
    <row r="8" spans="1:7">
      <c r="A8" s="2"/>
      <c r="B8" s="2"/>
      <c r="D8" s="2"/>
      <c r="E8" s="2"/>
      <c r="F8" s="2"/>
      <c r="G8" s="2"/>
    </row>
    <row r="9" spans="1:7">
      <c r="A9" s="217" t="s">
        <v>75</v>
      </c>
      <c r="B9" s="217"/>
    </row>
    <row r="10" spans="1:7">
      <c r="A10" s="9" t="s">
        <v>20</v>
      </c>
    </row>
    <row r="11" spans="1:7">
      <c r="G11" s="1" t="s">
        <v>19</v>
      </c>
    </row>
    <row r="12" spans="1:7" s="179" customFormat="1" ht="45">
      <c r="A12" s="176" t="s">
        <v>3</v>
      </c>
      <c r="B12" s="177" t="s">
        <v>0</v>
      </c>
      <c r="C12" s="177" t="s">
        <v>78</v>
      </c>
      <c r="D12" s="177" t="s">
        <v>79</v>
      </c>
      <c r="E12" s="177" t="s">
        <v>80</v>
      </c>
      <c r="F12" s="178" t="s">
        <v>76</v>
      </c>
      <c r="G12" s="178" t="s">
        <v>77</v>
      </c>
    </row>
    <row r="13" spans="1:7" s="41" customFormat="1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  <c r="G13" s="42">
        <v>7</v>
      </c>
    </row>
    <row r="14" spans="1:7" s="174" customFormat="1">
      <c r="A14" s="43">
        <v>100</v>
      </c>
      <c r="B14" s="172" t="s">
        <v>4</v>
      </c>
      <c r="C14" s="43">
        <v>0</v>
      </c>
      <c r="D14" s="173">
        <f>SUM(D15+D16)</f>
        <v>36519481</v>
      </c>
      <c r="E14" s="173">
        <f>E15+E16</f>
        <v>38239000</v>
      </c>
      <c r="F14" s="173">
        <f t="shared" ref="F14:G14" si="0">F15+F16</f>
        <v>41680000</v>
      </c>
      <c r="G14" s="173">
        <f t="shared" si="0"/>
        <v>45432000</v>
      </c>
    </row>
    <row r="15" spans="1:7" s="174" customFormat="1">
      <c r="A15" s="43" t="s">
        <v>2</v>
      </c>
      <c r="B15" s="172" t="s">
        <v>5</v>
      </c>
      <c r="C15" s="43">
        <v>0</v>
      </c>
      <c r="D15" s="173">
        <v>36069742</v>
      </c>
      <c r="E15" s="173">
        <v>38239000</v>
      </c>
      <c r="F15" s="173">
        <v>41680000</v>
      </c>
      <c r="G15" s="173">
        <v>45432000</v>
      </c>
    </row>
    <row r="16" spans="1:7" s="174" customFormat="1">
      <c r="A16" s="43" t="s">
        <v>2</v>
      </c>
      <c r="B16" s="172" t="s">
        <v>6</v>
      </c>
      <c r="C16" s="43">
        <v>0</v>
      </c>
      <c r="D16" s="173">
        <v>449739</v>
      </c>
      <c r="E16" s="173">
        <v>0</v>
      </c>
      <c r="F16" s="173">
        <v>0</v>
      </c>
      <c r="G16" s="173">
        <v>0</v>
      </c>
    </row>
    <row r="17" spans="1:7" s="174" customFormat="1">
      <c r="A17" s="43">
        <v>1000</v>
      </c>
      <c r="B17" s="172" t="s">
        <v>7</v>
      </c>
      <c r="C17" s="43">
        <v>0</v>
      </c>
      <c r="D17" s="173">
        <f>SUM(D18+D19)</f>
        <v>262612815</v>
      </c>
      <c r="E17" s="173">
        <f t="shared" ref="E17:G17" si="1">SUM(E18+E19)</f>
        <v>246415000</v>
      </c>
      <c r="F17" s="173">
        <f t="shared" si="1"/>
        <v>269154000</v>
      </c>
      <c r="G17" s="173">
        <f t="shared" si="1"/>
        <v>289852000</v>
      </c>
    </row>
    <row r="18" spans="1:7" s="174" customFormat="1">
      <c r="A18" s="43" t="s">
        <v>2</v>
      </c>
      <c r="B18" s="172" t="s">
        <v>5</v>
      </c>
      <c r="C18" s="43">
        <v>0</v>
      </c>
      <c r="D18" s="173">
        <v>235288598</v>
      </c>
      <c r="E18" s="173">
        <v>240620000</v>
      </c>
      <c r="F18" s="173">
        <v>263011000</v>
      </c>
      <c r="G18" s="173">
        <v>283341000</v>
      </c>
    </row>
    <row r="19" spans="1:7" s="174" customFormat="1">
      <c r="A19" s="43" t="s">
        <v>2</v>
      </c>
      <c r="B19" s="172" t="s">
        <v>6</v>
      </c>
      <c r="C19" s="43">
        <v>0</v>
      </c>
      <c r="D19" s="173">
        <v>27324217</v>
      </c>
      <c r="E19" s="173">
        <v>5795000</v>
      </c>
      <c r="F19" s="173">
        <v>6143000</v>
      </c>
      <c r="G19" s="173">
        <v>6511000</v>
      </c>
    </row>
    <row r="20" spans="1:7" s="174" customFormat="1">
      <c r="A20" s="43">
        <v>2000</v>
      </c>
      <c r="B20" s="172" t="s">
        <v>8</v>
      </c>
      <c r="C20" s="43">
        <v>0</v>
      </c>
      <c r="D20" s="173">
        <f>SUM(D21+D22)</f>
        <v>15107260</v>
      </c>
      <c r="E20" s="173">
        <f t="shared" ref="E20" si="2">SUM(E21+E22)</f>
        <v>10687500</v>
      </c>
      <c r="F20" s="173">
        <f>SUM(F21+F22)</f>
        <v>11651800</v>
      </c>
      <c r="G20" s="173">
        <f>SUM(G21+G22)</f>
        <v>12696200</v>
      </c>
    </row>
    <row r="21" spans="1:7" s="174" customFormat="1">
      <c r="A21" s="43" t="s">
        <v>2</v>
      </c>
      <c r="B21" s="172" t="s">
        <v>5</v>
      </c>
      <c r="C21" s="43">
        <v>0</v>
      </c>
      <c r="D21" s="173">
        <v>10341211</v>
      </c>
      <c r="E21" s="173">
        <v>10687500</v>
      </c>
      <c r="F21" s="173">
        <v>11651800</v>
      </c>
      <c r="G21" s="173">
        <v>12696200</v>
      </c>
    </row>
    <row r="22" spans="1:7" s="174" customFormat="1">
      <c r="A22" s="43" t="s">
        <v>2</v>
      </c>
      <c r="B22" s="172" t="s">
        <v>6</v>
      </c>
      <c r="C22" s="43">
        <v>0</v>
      </c>
      <c r="D22" s="173">
        <v>4766049</v>
      </c>
      <c r="E22" s="173">
        <v>0</v>
      </c>
      <c r="F22" s="173">
        <v>0</v>
      </c>
      <c r="G22" s="173">
        <v>0</v>
      </c>
    </row>
    <row r="23" spans="1:7" s="174" customFormat="1">
      <c r="A23" s="43">
        <v>3000</v>
      </c>
      <c r="B23" s="172" t="s">
        <v>9</v>
      </c>
      <c r="C23" s="43">
        <v>0</v>
      </c>
      <c r="D23" s="173">
        <f>SUM(D24+D25)</f>
        <v>6601823</v>
      </c>
      <c r="E23" s="173">
        <f t="shared" ref="E23:G23" si="3">SUM(E24+E25)</f>
        <v>7128000</v>
      </c>
      <c r="F23" s="173">
        <f t="shared" si="3"/>
        <v>7767000</v>
      </c>
      <c r="G23" s="173">
        <f t="shared" si="3"/>
        <v>8465000</v>
      </c>
    </row>
    <row r="24" spans="1:7" s="174" customFormat="1">
      <c r="A24" s="43" t="s">
        <v>2</v>
      </c>
      <c r="B24" s="172" t="s">
        <v>5</v>
      </c>
      <c r="C24" s="43">
        <v>0</v>
      </c>
      <c r="D24" s="173">
        <v>6601823</v>
      </c>
      <c r="E24" s="173">
        <v>7128000</v>
      </c>
      <c r="F24" s="173">
        <v>7767000</v>
      </c>
      <c r="G24" s="173">
        <v>8465000</v>
      </c>
    </row>
    <row r="25" spans="1:7" s="174" customFormat="1">
      <c r="A25" s="43" t="s">
        <v>2</v>
      </c>
      <c r="B25" s="172" t="s">
        <v>6</v>
      </c>
      <c r="C25" s="43">
        <v>0</v>
      </c>
      <c r="D25" s="173">
        <v>0</v>
      </c>
      <c r="E25" s="173">
        <v>0</v>
      </c>
      <c r="F25" s="173">
        <v>0</v>
      </c>
      <c r="G25" s="173">
        <v>0</v>
      </c>
    </row>
    <row r="26" spans="1:7" s="174" customFormat="1">
      <c r="A26" s="43">
        <v>4000</v>
      </c>
      <c r="B26" s="172" t="s">
        <v>10</v>
      </c>
      <c r="C26" s="43">
        <v>0</v>
      </c>
      <c r="D26" s="173">
        <f>SUM(D27+D28)</f>
        <v>21897000</v>
      </c>
      <c r="E26" s="173">
        <f t="shared" ref="E26:G26" si="4">SUM(E27+E28)</f>
        <v>21898000</v>
      </c>
      <c r="F26" s="173">
        <f t="shared" si="4"/>
        <v>23863000</v>
      </c>
      <c r="G26" s="173">
        <f t="shared" si="4"/>
        <v>26004000</v>
      </c>
    </row>
    <row r="27" spans="1:7" s="174" customFormat="1">
      <c r="A27" s="43" t="s">
        <v>2</v>
      </c>
      <c r="B27" s="172" t="s">
        <v>5</v>
      </c>
      <c r="C27" s="43">
        <v>0</v>
      </c>
      <c r="D27" s="173">
        <v>21770000</v>
      </c>
      <c r="E27" s="173">
        <v>21702000</v>
      </c>
      <c r="F27" s="173">
        <v>23655000</v>
      </c>
      <c r="G27" s="173">
        <v>25784000</v>
      </c>
    </row>
    <row r="28" spans="1:7" s="174" customFormat="1">
      <c r="A28" s="43" t="s">
        <v>2</v>
      </c>
      <c r="B28" s="172" t="s">
        <v>6</v>
      </c>
      <c r="C28" s="43">
        <v>0</v>
      </c>
      <c r="D28" s="173">
        <v>127000</v>
      </c>
      <c r="E28" s="173">
        <v>196000</v>
      </c>
      <c r="F28" s="173">
        <v>208000</v>
      </c>
      <c r="G28" s="173">
        <v>220000</v>
      </c>
    </row>
    <row r="29" spans="1:7" s="174" customFormat="1">
      <c r="A29" s="43">
        <v>5000</v>
      </c>
      <c r="B29" s="172" t="s">
        <v>11</v>
      </c>
      <c r="C29" s="43">
        <v>0</v>
      </c>
      <c r="D29" s="173">
        <f>SUM(D30+D31)</f>
        <v>3869000</v>
      </c>
      <c r="E29" s="173">
        <f t="shared" ref="E29:G29" si="5">SUM(E30+E31)</f>
        <v>8113000</v>
      </c>
      <c r="F29" s="173">
        <f t="shared" si="5"/>
        <v>8843000</v>
      </c>
      <c r="G29" s="173">
        <f t="shared" si="5"/>
        <v>9639000</v>
      </c>
    </row>
    <row r="30" spans="1:7" s="174" customFormat="1">
      <c r="A30" s="43" t="s">
        <v>2</v>
      </c>
      <c r="B30" s="172" t="s">
        <v>5</v>
      </c>
      <c r="C30" s="43">
        <v>0</v>
      </c>
      <c r="D30" s="173">
        <v>3701000</v>
      </c>
      <c r="E30" s="173">
        <v>8113000</v>
      </c>
      <c r="F30" s="173">
        <v>8843000</v>
      </c>
      <c r="G30" s="173">
        <v>9639000</v>
      </c>
    </row>
    <row r="31" spans="1:7" s="174" customFormat="1">
      <c r="A31" s="43" t="s">
        <v>2</v>
      </c>
      <c r="B31" s="172" t="s">
        <v>6</v>
      </c>
      <c r="C31" s="43">
        <v>0</v>
      </c>
      <c r="D31" s="173">
        <v>168000</v>
      </c>
      <c r="E31" s="173">
        <v>0</v>
      </c>
      <c r="F31" s="173">
        <v>0</v>
      </c>
      <c r="G31" s="173">
        <v>0</v>
      </c>
    </row>
    <row r="32" spans="1:7" s="174" customFormat="1">
      <c r="A32" s="43">
        <v>6000</v>
      </c>
      <c r="B32" s="172" t="s">
        <v>12</v>
      </c>
      <c r="C32" s="43">
        <v>0</v>
      </c>
      <c r="D32" s="173">
        <f>SUM(D33+D34)</f>
        <v>10669928</v>
      </c>
      <c r="E32" s="173">
        <f t="shared" ref="E32:G32" si="6">SUM(E33+E34)</f>
        <v>10073000</v>
      </c>
      <c r="F32" s="173">
        <f t="shared" si="6"/>
        <v>10979000</v>
      </c>
      <c r="G32" s="173">
        <f t="shared" si="6"/>
        <v>11968000</v>
      </c>
    </row>
    <row r="33" spans="1:7" s="174" customFormat="1">
      <c r="A33" s="43" t="s">
        <v>2</v>
      </c>
      <c r="B33" s="172" t="s">
        <v>5</v>
      </c>
      <c r="C33" s="43">
        <v>0</v>
      </c>
      <c r="D33" s="173">
        <v>10570001</v>
      </c>
      <c r="E33" s="173">
        <v>10073000</v>
      </c>
      <c r="F33" s="173">
        <v>10979000</v>
      </c>
      <c r="G33" s="173">
        <v>11968000</v>
      </c>
    </row>
    <row r="34" spans="1:7" s="174" customFormat="1">
      <c r="A34" s="43" t="s">
        <v>2</v>
      </c>
      <c r="B34" s="172" t="s">
        <v>6</v>
      </c>
      <c r="C34" s="43">
        <v>0</v>
      </c>
      <c r="D34" s="173">
        <v>99927</v>
      </c>
      <c r="E34" s="173">
        <v>0</v>
      </c>
      <c r="F34" s="173">
        <v>0</v>
      </c>
      <c r="G34" s="173">
        <v>0</v>
      </c>
    </row>
    <row r="35" spans="1:7" s="174" customFormat="1">
      <c r="A35" s="43">
        <v>7000</v>
      </c>
      <c r="B35" s="172" t="s">
        <v>13</v>
      </c>
      <c r="C35" s="43">
        <v>0</v>
      </c>
      <c r="D35" s="173">
        <f>SUM(D36+D37)</f>
        <v>31277662</v>
      </c>
      <c r="E35" s="173">
        <f t="shared" ref="E35:G35" si="7">SUM(E36+E37)</f>
        <v>2770000</v>
      </c>
      <c r="F35" s="173">
        <f t="shared" si="7"/>
        <v>3534000</v>
      </c>
      <c r="G35" s="173">
        <f t="shared" si="7"/>
        <v>5360000</v>
      </c>
    </row>
    <row r="36" spans="1:7" s="174" customFormat="1">
      <c r="A36" s="43" t="s">
        <v>2</v>
      </c>
      <c r="B36" s="172" t="s">
        <v>5</v>
      </c>
      <c r="C36" s="43">
        <v>0</v>
      </c>
      <c r="D36" s="173">
        <v>2769687</v>
      </c>
      <c r="E36" s="173">
        <v>2770000</v>
      </c>
      <c r="F36" s="173">
        <v>3534000</v>
      </c>
      <c r="G36" s="173">
        <v>5360000</v>
      </c>
    </row>
    <row r="37" spans="1:7" s="174" customFormat="1">
      <c r="A37" s="43" t="s">
        <v>2</v>
      </c>
      <c r="B37" s="172" t="s">
        <v>6</v>
      </c>
      <c r="C37" s="43">
        <v>0</v>
      </c>
      <c r="D37" s="173">
        <v>28507975</v>
      </c>
      <c r="E37" s="173">
        <v>0</v>
      </c>
      <c r="F37" s="173">
        <v>0</v>
      </c>
      <c r="G37" s="173">
        <v>0</v>
      </c>
    </row>
    <row r="38" spans="1:7" s="174" customFormat="1">
      <c r="A38" s="43">
        <v>8000</v>
      </c>
      <c r="B38" s="172" t="s">
        <v>14</v>
      </c>
      <c r="C38" s="43">
        <v>0</v>
      </c>
      <c r="D38" s="173">
        <f>SUM(D39+D40)</f>
        <v>8365364</v>
      </c>
      <c r="E38" s="173">
        <f t="shared" ref="E38:G38" si="8">SUM(E39+E40)</f>
        <v>4138600</v>
      </c>
      <c r="F38" s="173">
        <f t="shared" si="8"/>
        <v>4500100</v>
      </c>
      <c r="G38" s="173">
        <f t="shared" si="8"/>
        <v>4894700</v>
      </c>
    </row>
    <row r="39" spans="1:7" s="174" customFormat="1">
      <c r="A39" s="43" t="s">
        <v>2</v>
      </c>
      <c r="B39" s="172" t="s">
        <v>5</v>
      </c>
      <c r="C39" s="43">
        <v>0</v>
      </c>
      <c r="D39" s="173">
        <v>3766000</v>
      </c>
      <c r="E39" s="173">
        <v>3958000</v>
      </c>
      <c r="F39" s="173">
        <v>4314000</v>
      </c>
      <c r="G39" s="173">
        <v>4703000</v>
      </c>
    </row>
    <row r="40" spans="1:7" s="174" customFormat="1">
      <c r="A40" s="43" t="s">
        <v>2</v>
      </c>
      <c r="B40" s="172" t="s">
        <v>6</v>
      </c>
      <c r="C40" s="43">
        <v>0</v>
      </c>
      <c r="D40" s="173">
        <v>4599364</v>
      </c>
      <c r="E40" s="173">
        <v>180600</v>
      </c>
      <c r="F40" s="173">
        <v>186100</v>
      </c>
      <c r="G40" s="173">
        <v>191700</v>
      </c>
    </row>
    <row r="41" spans="1:7" s="174" customFormat="1">
      <c r="A41" s="43">
        <v>9000</v>
      </c>
      <c r="B41" s="172" t="s">
        <v>82</v>
      </c>
      <c r="C41" s="43">
        <v>0</v>
      </c>
      <c r="D41" s="173">
        <f>SUM(D42)</f>
        <v>4410576</v>
      </c>
      <c r="E41" s="173">
        <f t="shared" ref="E41:G41" si="9">SUM(E42)</f>
        <v>3886000</v>
      </c>
      <c r="F41" s="173">
        <f t="shared" si="9"/>
        <v>4236000</v>
      </c>
      <c r="G41" s="173">
        <f t="shared" si="9"/>
        <v>4617000</v>
      </c>
    </row>
    <row r="42" spans="1:7" s="174" customFormat="1">
      <c r="A42" s="43" t="s">
        <v>2</v>
      </c>
      <c r="B42" s="172" t="s">
        <v>15</v>
      </c>
      <c r="C42" s="43">
        <v>0</v>
      </c>
      <c r="D42" s="173">
        <v>4410576</v>
      </c>
      <c r="E42" s="173">
        <v>3886000</v>
      </c>
      <c r="F42" s="173">
        <v>4236000</v>
      </c>
      <c r="G42" s="173">
        <v>4617000</v>
      </c>
    </row>
    <row r="43" spans="1:7" s="174" customFormat="1">
      <c r="A43" s="43">
        <v>9110</v>
      </c>
      <c r="B43" s="172" t="s">
        <v>16</v>
      </c>
      <c r="C43" s="43">
        <v>0</v>
      </c>
      <c r="D43" s="173">
        <f>SUM(D44)</f>
        <v>0</v>
      </c>
      <c r="E43" s="173">
        <f t="shared" ref="E43:G43" si="10">SUM(E44)</f>
        <v>0</v>
      </c>
      <c r="F43" s="173">
        <f t="shared" si="10"/>
        <v>0</v>
      </c>
      <c r="G43" s="173">
        <f t="shared" si="10"/>
        <v>0</v>
      </c>
    </row>
    <row r="44" spans="1:7" s="174" customFormat="1">
      <c r="A44" s="43" t="s">
        <v>2</v>
      </c>
      <c r="B44" s="172" t="s">
        <v>6</v>
      </c>
      <c r="C44" s="43"/>
      <c r="D44" s="173">
        <v>0</v>
      </c>
      <c r="E44" s="173">
        <v>0</v>
      </c>
      <c r="F44" s="173">
        <v>0</v>
      </c>
      <c r="G44" s="173">
        <v>0</v>
      </c>
    </row>
    <row r="45" spans="1:7" s="174" customFormat="1">
      <c r="A45" s="43" t="s">
        <v>2</v>
      </c>
      <c r="B45" s="172" t="s">
        <v>17</v>
      </c>
      <c r="C45" s="43"/>
      <c r="D45" s="173">
        <f>D46+D47</f>
        <v>401330909</v>
      </c>
      <c r="E45" s="173">
        <f>E46+E47</f>
        <v>353348100</v>
      </c>
      <c r="F45" s="173">
        <f t="shared" ref="F45:G45" si="11">F46+F47</f>
        <v>386207900</v>
      </c>
      <c r="G45" s="173">
        <f t="shared" si="11"/>
        <v>418927900</v>
      </c>
    </row>
    <row r="46" spans="1:7" s="174" customFormat="1">
      <c r="A46" s="43" t="s">
        <v>2</v>
      </c>
      <c r="B46" s="172" t="s">
        <v>5</v>
      </c>
      <c r="C46" s="43"/>
      <c r="D46" s="173">
        <f>SUM(D15+D18+D21+D24+D27+D30+D33+D36+D39+D42)</f>
        <v>335288638</v>
      </c>
      <c r="E46" s="173">
        <f>E15+E18+E21+E24+E27+E30+E33+E36+E39+E42</f>
        <v>347176500</v>
      </c>
      <c r="F46" s="173">
        <f>SUM(F15+F18+F21+F24+F27+F30+F33+F36+F39+F42)</f>
        <v>379670800</v>
      </c>
      <c r="G46" s="173">
        <f>SUM(G15+G18+G21+G24+G27+G30+G33+G36+G39+G42)</f>
        <v>412005200</v>
      </c>
    </row>
    <row r="47" spans="1:7" s="174" customFormat="1">
      <c r="A47" s="43" t="s">
        <v>2</v>
      </c>
      <c r="B47" s="172" t="s">
        <v>6</v>
      </c>
      <c r="C47" s="43"/>
      <c r="D47" s="173">
        <f>SUM(D16+D19+D22+D25+D28+D31+D34+D37+D40+D44)</f>
        <v>66042271</v>
      </c>
      <c r="E47" s="173">
        <f t="shared" ref="E47:F47" si="12">SUM(E16+E19+E22+E25+E28+E31+E34+E37+E40+E44)</f>
        <v>6171600</v>
      </c>
      <c r="F47" s="173">
        <f t="shared" si="12"/>
        <v>6537100</v>
      </c>
      <c r="G47" s="173">
        <f>SUM(G16+G19+G22+G25+G28+G31+G34+G37+G40+G44)</f>
        <v>6922700</v>
      </c>
    </row>
    <row r="48" spans="1:7" s="174" customFormat="1">
      <c r="A48" s="175"/>
      <c r="C48" s="175"/>
    </row>
    <row r="49" spans="1:7" s="174" customFormat="1">
      <c r="A49" s="236" t="s">
        <v>21</v>
      </c>
      <c r="B49" s="236"/>
      <c r="C49" s="236"/>
      <c r="D49" s="236"/>
      <c r="E49" s="236"/>
      <c r="F49" s="236"/>
      <c r="G49" s="236"/>
    </row>
    <row r="50" spans="1:7" s="174" customFormat="1">
      <c r="A50" s="236" t="s">
        <v>22</v>
      </c>
      <c r="B50" s="236"/>
      <c r="C50" s="236"/>
      <c r="D50" s="236"/>
      <c r="E50" s="236"/>
      <c r="F50" s="236"/>
      <c r="G50" s="236"/>
    </row>
    <row r="54" spans="1:7">
      <c r="A54" s="205" t="s">
        <v>23</v>
      </c>
      <c r="B54" s="205"/>
      <c r="C54" s="205"/>
      <c r="D54" s="205"/>
      <c r="E54" s="205"/>
      <c r="F54" s="205"/>
      <c r="G54" s="205"/>
    </row>
  </sheetData>
  <mergeCells count="6">
    <mergeCell ref="F1:G4"/>
    <mergeCell ref="A54:G54"/>
    <mergeCell ref="A5:G7"/>
    <mergeCell ref="A9:B9"/>
    <mergeCell ref="A49:G49"/>
    <mergeCell ref="A50:G50"/>
  </mergeCells>
  <pageMargins left="0.7" right="0.7" top="0.75" bottom="0.75" header="0.3" footer="0.3"/>
  <pageSetup paperSize="9" scale="9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1"/>
  <sheetViews>
    <sheetView zoomScaleNormal="100" workbookViewId="0">
      <selection activeCell="B10" sqref="B10:B12"/>
    </sheetView>
  </sheetViews>
  <sheetFormatPr defaultRowHeight="12.75"/>
  <cols>
    <col min="1" max="1" width="13.42578125" style="10" customWidth="1"/>
    <col min="2" max="2" width="41.42578125" style="10" customWidth="1"/>
    <col min="3" max="3" width="8.28515625" style="10" customWidth="1"/>
    <col min="4" max="4" width="16.28515625" style="10" customWidth="1"/>
    <col min="5" max="5" width="15.7109375" style="10" customWidth="1"/>
    <col min="6" max="6" width="16" style="10" customWidth="1"/>
    <col min="7" max="7" width="17.28515625" style="10" customWidth="1"/>
    <col min="8" max="16384" width="9.140625" style="10"/>
  </cols>
  <sheetData>
    <row r="1" spans="1:8">
      <c r="F1" s="11" t="s">
        <v>83</v>
      </c>
    </row>
    <row r="2" spans="1:8" ht="6" customHeight="1">
      <c r="F2" s="237" t="s">
        <v>156</v>
      </c>
      <c r="G2" s="235"/>
      <c r="H2" s="44"/>
    </row>
    <row r="3" spans="1:8" ht="7.5" customHeight="1">
      <c r="F3" s="235"/>
      <c r="G3" s="235"/>
      <c r="H3" s="44"/>
    </row>
    <row r="4" spans="1:8" ht="14.25" customHeight="1">
      <c r="F4" s="237" t="s">
        <v>157</v>
      </c>
      <c r="G4" s="235"/>
      <c r="H4" s="44"/>
    </row>
    <row r="5" spans="1:8" ht="15">
      <c r="F5" s="237" t="s">
        <v>85</v>
      </c>
      <c r="G5" s="235"/>
      <c r="H5" s="44"/>
    </row>
    <row r="6" spans="1:8" ht="51" customHeight="1">
      <c r="A6" s="207" t="s">
        <v>86</v>
      </c>
      <c r="B6" s="239"/>
      <c r="C6" s="239"/>
      <c r="D6" s="239"/>
      <c r="E6" s="239"/>
      <c r="F6" s="239"/>
      <c r="G6" s="239"/>
    </row>
    <row r="7" spans="1:8" ht="25.5" customHeight="1">
      <c r="A7" s="40">
        <v>15575000000</v>
      </c>
      <c r="B7" s="12"/>
      <c r="C7" s="12"/>
      <c r="D7" s="12"/>
      <c r="E7" s="12"/>
      <c r="F7" s="12"/>
      <c r="G7" s="12"/>
    </row>
    <row r="8" spans="1:8" ht="13.5" customHeight="1">
      <c r="A8" s="10" t="s">
        <v>20</v>
      </c>
      <c r="B8" s="12"/>
      <c r="C8" s="12"/>
      <c r="D8" s="12"/>
      <c r="E8" s="12"/>
      <c r="F8" s="12"/>
      <c r="G8" s="12"/>
    </row>
    <row r="9" spans="1:8" ht="15.75">
      <c r="A9" s="14"/>
      <c r="B9" s="14"/>
      <c r="C9" s="14"/>
      <c r="D9" s="14"/>
      <c r="E9" s="14"/>
      <c r="F9" s="14"/>
      <c r="G9" s="15" t="s">
        <v>87</v>
      </c>
    </row>
    <row r="10" spans="1:8" ht="12.75" customHeight="1">
      <c r="A10" s="240" t="s">
        <v>88</v>
      </c>
      <c r="B10" s="240" t="s">
        <v>89</v>
      </c>
      <c r="C10" s="241" t="s">
        <v>90</v>
      </c>
      <c r="D10" s="241" t="s">
        <v>91</v>
      </c>
      <c r="E10" s="241" t="s">
        <v>92</v>
      </c>
      <c r="F10" s="241" t="s">
        <v>93</v>
      </c>
      <c r="G10" s="241" t="s">
        <v>94</v>
      </c>
    </row>
    <row r="11" spans="1:8">
      <c r="A11" s="240"/>
      <c r="B11" s="240"/>
      <c r="C11" s="241"/>
      <c r="D11" s="241"/>
      <c r="E11" s="241"/>
      <c r="F11" s="241"/>
      <c r="G11" s="241"/>
    </row>
    <row r="12" spans="1:8" ht="21.75" customHeight="1">
      <c r="A12" s="240"/>
      <c r="B12" s="240"/>
      <c r="C12" s="241"/>
      <c r="D12" s="241"/>
      <c r="E12" s="241"/>
      <c r="F12" s="241"/>
      <c r="G12" s="241"/>
    </row>
    <row r="13" spans="1:8" ht="15.75">
      <c r="A13" s="45">
        <v>1</v>
      </c>
      <c r="B13" s="45">
        <v>2</v>
      </c>
      <c r="C13" s="46">
        <v>3</v>
      </c>
      <c r="D13" s="46">
        <v>4</v>
      </c>
      <c r="E13" s="46">
        <v>5</v>
      </c>
      <c r="F13" s="46">
        <v>6</v>
      </c>
      <c r="G13" s="46">
        <v>7</v>
      </c>
    </row>
    <row r="14" spans="1:8" s="162" customFormat="1" ht="22.5" customHeight="1">
      <c r="A14" s="163" t="s">
        <v>143</v>
      </c>
      <c r="B14" s="164" t="s">
        <v>141</v>
      </c>
      <c r="C14" s="147">
        <v>0</v>
      </c>
      <c r="D14" s="147">
        <f>D15+D16</f>
        <v>42835330</v>
      </c>
      <c r="E14" s="147">
        <f>SUM(E15+E16)</f>
        <v>28650000</v>
      </c>
      <c r="F14" s="147">
        <f t="shared" ref="F14:G14" si="0">SUM(F15+F16)</f>
        <v>31228500</v>
      </c>
      <c r="G14" s="147">
        <f t="shared" si="0"/>
        <v>35546270</v>
      </c>
    </row>
    <row r="15" spans="1:8" s="162" customFormat="1" ht="21.75" customHeight="1">
      <c r="A15" s="165" t="s">
        <v>2</v>
      </c>
      <c r="B15" s="161" t="s">
        <v>95</v>
      </c>
      <c r="C15" s="147">
        <v>0</v>
      </c>
      <c r="D15" s="147">
        <v>40878630</v>
      </c>
      <c r="E15" s="147">
        <v>28650000</v>
      </c>
      <c r="F15" s="147">
        <v>31228500</v>
      </c>
      <c r="G15" s="147">
        <v>35546270</v>
      </c>
    </row>
    <row r="16" spans="1:8" s="162" customFormat="1" ht="15.75">
      <c r="A16" s="165" t="s">
        <v>2</v>
      </c>
      <c r="B16" s="161" t="s">
        <v>96</v>
      </c>
      <c r="C16" s="166">
        <v>0</v>
      </c>
      <c r="D16" s="166">
        <v>1956700</v>
      </c>
      <c r="E16" s="166">
        <v>0</v>
      </c>
      <c r="F16" s="166">
        <v>0</v>
      </c>
      <c r="G16" s="166">
        <v>0</v>
      </c>
    </row>
    <row r="17" spans="1:7" s="162" customFormat="1" ht="31.5">
      <c r="A17" s="163" t="s">
        <v>144</v>
      </c>
      <c r="B17" s="164" t="s">
        <v>153</v>
      </c>
      <c r="C17" s="147">
        <f>C18+C19</f>
        <v>0</v>
      </c>
      <c r="D17" s="147">
        <f>D18+D19</f>
        <v>261431700</v>
      </c>
      <c r="E17" s="147">
        <f>E18+E19</f>
        <v>243479000</v>
      </c>
      <c r="F17" s="147">
        <f t="shared" ref="F17:G17" si="1">F18+F19</f>
        <v>265953900</v>
      </c>
      <c r="G17" s="147">
        <f t="shared" si="1"/>
        <v>286365200</v>
      </c>
    </row>
    <row r="18" spans="1:7" s="162" customFormat="1" ht="15.75">
      <c r="A18" s="165" t="s">
        <v>2</v>
      </c>
      <c r="B18" s="161" t="s">
        <v>95</v>
      </c>
      <c r="C18" s="147">
        <v>0</v>
      </c>
      <c r="D18" s="147">
        <v>233317433</v>
      </c>
      <c r="E18" s="147">
        <v>237684000</v>
      </c>
      <c r="F18" s="147">
        <v>259810900</v>
      </c>
      <c r="G18" s="147">
        <v>279854200</v>
      </c>
    </row>
    <row r="19" spans="1:7" s="162" customFormat="1" ht="15.75">
      <c r="A19" s="165" t="s">
        <v>2</v>
      </c>
      <c r="B19" s="161" t="s">
        <v>96</v>
      </c>
      <c r="C19" s="147">
        <v>0</v>
      </c>
      <c r="D19" s="147">
        <v>28114267</v>
      </c>
      <c r="E19" s="147">
        <v>5795000</v>
      </c>
      <c r="F19" s="147">
        <v>6143000</v>
      </c>
      <c r="G19" s="147">
        <v>6511000</v>
      </c>
    </row>
    <row r="20" spans="1:7" s="162" customFormat="1" ht="31.5">
      <c r="A20" s="167" t="s">
        <v>145</v>
      </c>
      <c r="B20" s="164" t="s">
        <v>151</v>
      </c>
      <c r="C20" s="147">
        <f>C21+C22</f>
        <v>0</v>
      </c>
      <c r="D20" s="147">
        <f>D21+D22</f>
        <v>0</v>
      </c>
      <c r="E20" s="147">
        <f>E21+E22</f>
        <v>7238000</v>
      </c>
      <c r="F20" s="147">
        <f t="shared" ref="F20:G20" si="2">F21+F22</f>
        <v>7887000</v>
      </c>
      <c r="G20" s="147">
        <f t="shared" si="2"/>
        <v>8595000</v>
      </c>
    </row>
    <row r="21" spans="1:7" s="162" customFormat="1" ht="15.75">
      <c r="A21" s="165" t="s">
        <v>2</v>
      </c>
      <c r="B21" s="161" t="s">
        <v>95</v>
      </c>
      <c r="C21" s="147">
        <v>0</v>
      </c>
      <c r="D21" s="147">
        <v>0</v>
      </c>
      <c r="E21" s="147">
        <v>7238000</v>
      </c>
      <c r="F21" s="147">
        <v>7887000</v>
      </c>
      <c r="G21" s="147">
        <v>8595000</v>
      </c>
    </row>
    <row r="22" spans="1:7" s="162" customFormat="1" ht="15.75">
      <c r="A22" s="165" t="s">
        <v>2</v>
      </c>
      <c r="B22" s="161" t="s">
        <v>96</v>
      </c>
      <c r="C22" s="147">
        <v>0</v>
      </c>
      <c r="D22" s="147">
        <v>0</v>
      </c>
      <c r="E22" s="147">
        <v>0</v>
      </c>
      <c r="F22" s="147">
        <v>0</v>
      </c>
      <c r="G22" s="147">
        <v>0</v>
      </c>
    </row>
    <row r="23" spans="1:7" s="162" customFormat="1" ht="28.5" customHeight="1">
      <c r="A23" s="167" t="s">
        <v>149</v>
      </c>
      <c r="B23" s="164" t="s">
        <v>155</v>
      </c>
      <c r="C23" s="147">
        <f>C24+C25</f>
        <v>0</v>
      </c>
      <c r="D23" s="147">
        <f>D24+D25</f>
        <v>0</v>
      </c>
      <c r="E23" s="147">
        <f>E24+E25</f>
        <v>800000</v>
      </c>
      <c r="F23" s="147">
        <f t="shared" ref="F23:G23" si="3">F24+F25</f>
        <v>872000</v>
      </c>
      <c r="G23" s="147">
        <f t="shared" si="3"/>
        <v>950000</v>
      </c>
    </row>
    <row r="24" spans="1:7" s="162" customFormat="1" ht="15.75">
      <c r="A24" s="165" t="s">
        <v>2</v>
      </c>
      <c r="B24" s="161" t="s">
        <v>95</v>
      </c>
      <c r="C24" s="147">
        <v>0</v>
      </c>
      <c r="D24" s="147">
        <v>0</v>
      </c>
      <c r="E24" s="147">
        <v>800000</v>
      </c>
      <c r="F24" s="147">
        <v>872000</v>
      </c>
      <c r="G24" s="147">
        <v>950000</v>
      </c>
    </row>
    <row r="25" spans="1:7" s="162" customFormat="1" ht="15.75">
      <c r="A25" s="165" t="s">
        <v>2</v>
      </c>
      <c r="B25" s="161" t="s">
        <v>96</v>
      </c>
      <c r="C25" s="147">
        <v>0</v>
      </c>
      <c r="D25" s="147">
        <v>0</v>
      </c>
      <c r="E25" s="147">
        <v>0</v>
      </c>
      <c r="F25" s="147">
        <v>0</v>
      </c>
      <c r="G25" s="147">
        <v>0</v>
      </c>
    </row>
    <row r="26" spans="1:7" s="162" customFormat="1" ht="18" customHeight="1">
      <c r="A26" s="167" t="s">
        <v>146</v>
      </c>
      <c r="B26" s="164" t="s">
        <v>154</v>
      </c>
      <c r="C26" s="147">
        <f>C27+C28</f>
        <v>0</v>
      </c>
      <c r="D26" s="147">
        <f>D27+D28</f>
        <v>40418788</v>
      </c>
      <c r="E26" s="147">
        <f t="shared" ref="E26:G26" si="4">E27+E28</f>
        <v>36705000</v>
      </c>
      <c r="F26" s="147">
        <f t="shared" si="4"/>
        <v>40002000</v>
      </c>
      <c r="G26" s="147">
        <f t="shared" si="4"/>
        <v>43596000</v>
      </c>
    </row>
    <row r="27" spans="1:7" s="162" customFormat="1" ht="15.75">
      <c r="A27" s="165" t="s">
        <v>2</v>
      </c>
      <c r="B27" s="161" t="s">
        <v>95</v>
      </c>
      <c r="C27" s="147">
        <v>0</v>
      </c>
      <c r="D27" s="147">
        <v>30621000</v>
      </c>
      <c r="E27" s="147">
        <v>36509000</v>
      </c>
      <c r="F27" s="147">
        <v>39794000</v>
      </c>
      <c r="G27" s="147">
        <v>43376000</v>
      </c>
    </row>
    <row r="28" spans="1:7" s="162" customFormat="1" ht="15.75">
      <c r="A28" s="165" t="s">
        <v>2</v>
      </c>
      <c r="B28" s="161" t="s">
        <v>96</v>
      </c>
      <c r="C28" s="147">
        <v>0</v>
      </c>
      <c r="D28" s="147">
        <v>9797788</v>
      </c>
      <c r="E28" s="147">
        <v>196000</v>
      </c>
      <c r="F28" s="147">
        <v>208000</v>
      </c>
      <c r="G28" s="147">
        <v>220000</v>
      </c>
    </row>
    <row r="29" spans="1:7" s="162" customFormat="1" ht="48" customHeight="1">
      <c r="A29" s="167" t="s">
        <v>147</v>
      </c>
      <c r="B29" s="164" t="s">
        <v>152</v>
      </c>
      <c r="C29" s="147">
        <f>C30+C31</f>
        <v>0</v>
      </c>
      <c r="D29" s="147">
        <f>D30+D31</f>
        <v>31627255</v>
      </c>
      <c r="E29" s="147">
        <f t="shared" ref="E29:G29" si="5">E30+E31</f>
        <v>18202600</v>
      </c>
      <c r="F29" s="147">
        <f t="shared" si="5"/>
        <v>20345100</v>
      </c>
      <c r="G29" s="147">
        <f t="shared" si="5"/>
        <v>22164700</v>
      </c>
    </row>
    <row r="30" spans="1:7" s="162" customFormat="1" ht="15.75">
      <c r="A30" s="165" t="s">
        <v>2</v>
      </c>
      <c r="B30" s="161" t="s">
        <v>95</v>
      </c>
      <c r="C30" s="147">
        <v>0</v>
      </c>
      <c r="D30" s="147">
        <v>12019788</v>
      </c>
      <c r="E30" s="147">
        <v>18022000</v>
      </c>
      <c r="F30" s="147">
        <v>20159000</v>
      </c>
      <c r="G30" s="147">
        <v>21973000</v>
      </c>
    </row>
    <row r="31" spans="1:7" s="162" customFormat="1" ht="15.75">
      <c r="A31" s="165" t="s">
        <v>2</v>
      </c>
      <c r="B31" s="161" t="s">
        <v>96</v>
      </c>
      <c r="C31" s="147">
        <v>0</v>
      </c>
      <c r="D31" s="147">
        <v>19607467</v>
      </c>
      <c r="E31" s="147">
        <v>180600</v>
      </c>
      <c r="F31" s="147">
        <v>186100</v>
      </c>
      <c r="G31" s="147">
        <v>191700</v>
      </c>
    </row>
    <row r="32" spans="1:7" s="162" customFormat="1" ht="31.5" customHeight="1">
      <c r="A32" s="167" t="s">
        <v>148</v>
      </c>
      <c r="B32" s="168" t="s">
        <v>150</v>
      </c>
      <c r="C32" s="147">
        <f>C33+C34</f>
        <v>0</v>
      </c>
      <c r="D32" s="147">
        <f>D33+D34</f>
        <v>25017836</v>
      </c>
      <c r="E32" s="147">
        <f>E33+E34</f>
        <v>18273500</v>
      </c>
      <c r="F32" s="147">
        <f>F33+F34</f>
        <v>19919400</v>
      </c>
      <c r="G32" s="147">
        <f>G33+G34</f>
        <v>21710730</v>
      </c>
    </row>
    <row r="33" spans="1:7" s="162" customFormat="1" ht="15.75">
      <c r="A33" s="165" t="s">
        <v>2</v>
      </c>
      <c r="B33" s="161" t="s">
        <v>95</v>
      </c>
      <c r="C33" s="147">
        <v>0</v>
      </c>
      <c r="D33" s="147">
        <v>18451787</v>
      </c>
      <c r="E33" s="147">
        <v>18273500</v>
      </c>
      <c r="F33" s="147">
        <v>19919400</v>
      </c>
      <c r="G33" s="147">
        <v>21710730</v>
      </c>
    </row>
    <row r="34" spans="1:7" s="162" customFormat="1" ht="15.75">
      <c r="A34" s="165" t="s">
        <v>2</v>
      </c>
      <c r="B34" s="161" t="s">
        <v>96</v>
      </c>
      <c r="C34" s="147">
        <v>0</v>
      </c>
      <c r="D34" s="147">
        <v>6566049</v>
      </c>
      <c r="E34" s="147">
        <v>0</v>
      </c>
      <c r="F34" s="147">
        <v>0</v>
      </c>
      <c r="G34" s="147">
        <v>0</v>
      </c>
    </row>
    <row r="35" spans="1:7" s="162" customFormat="1" ht="15.75">
      <c r="A35" s="165" t="s">
        <v>2</v>
      </c>
      <c r="B35" s="161" t="s">
        <v>97</v>
      </c>
      <c r="C35" s="147">
        <f>C36+C37</f>
        <v>0</v>
      </c>
      <c r="D35" s="147">
        <f>D36+D37</f>
        <v>401330909</v>
      </c>
      <c r="E35" s="147">
        <f t="shared" ref="E35:G35" si="6">E36+E37</f>
        <v>353348100</v>
      </c>
      <c r="F35" s="147">
        <f t="shared" si="6"/>
        <v>386207900</v>
      </c>
      <c r="G35" s="147">
        <f t="shared" si="6"/>
        <v>418927900</v>
      </c>
    </row>
    <row r="36" spans="1:7" s="162" customFormat="1" ht="15.75">
      <c r="A36" s="165" t="s">
        <v>2</v>
      </c>
      <c r="B36" s="161" t="s">
        <v>95</v>
      </c>
      <c r="C36" s="147">
        <f>C15+C18+C21+C24+C27+C30+C33</f>
        <v>0</v>
      </c>
      <c r="D36" s="147">
        <f>D15+D18+D21+D24+D27+D30+D33</f>
        <v>335288638</v>
      </c>
      <c r="E36" s="147">
        <f t="shared" ref="E36:G36" si="7">E15+E18+E21+E24+E27+E30+E33</f>
        <v>347176500</v>
      </c>
      <c r="F36" s="147">
        <f t="shared" si="7"/>
        <v>379670800</v>
      </c>
      <c r="G36" s="147">
        <f t="shared" si="7"/>
        <v>412005200</v>
      </c>
    </row>
    <row r="37" spans="1:7" s="162" customFormat="1" ht="15.75">
      <c r="A37" s="165" t="s">
        <v>2</v>
      </c>
      <c r="B37" s="161" t="s">
        <v>96</v>
      </c>
      <c r="C37" s="147">
        <f>C16+C19+C22+C25+C28+C31+C34</f>
        <v>0</v>
      </c>
      <c r="D37" s="147">
        <f>D16+D19+D22+D25+D28+D31+D34</f>
        <v>66042271</v>
      </c>
      <c r="E37" s="147">
        <f t="shared" ref="E37:G37" si="8">E16+E19+E22+E25+E28+E31+E34</f>
        <v>6171600</v>
      </c>
      <c r="F37" s="147">
        <f>F16+F19+F22+F25+F28+F31+F34</f>
        <v>6537100</v>
      </c>
      <c r="G37" s="147">
        <f t="shared" si="8"/>
        <v>6922700</v>
      </c>
    </row>
    <row r="38" spans="1:7" s="162" customFormat="1" ht="15.75">
      <c r="A38" s="169"/>
      <c r="B38" s="170"/>
      <c r="C38" s="171"/>
      <c r="D38" s="171"/>
      <c r="E38" s="171"/>
      <c r="F38" s="171"/>
      <c r="G38" s="171"/>
    </row>
    <row r="39" spans="1:7" ht="15.75">
      <c r="A39" s="21"/>
      <c r="B39" s="22"/>
      <c r="C39" s="24"/>
      <c r="D39" s="24"/>
      <c r="E39" s="24"/>
      <c r="F39" s="23"/>
      <c r="G39" s="23"/>
    </row>
    <row r="40" spans="1:7" ht="15.75">
      <c r="A40" s="21"/>
      <c r="B40" s="22"/>
      <c r="C40" s="23"/>
      <c r="D40" s="23"/>
      <c r="E40" s="23"/>
      <c r="F40" s="23"/>
      <c r="G40" s="23"/>
    </row>
    <row r="41" spans="1:7" ht="15.75">
      <c r="A41" s="25"/>
      <c r="B41" s="26"/>
      <c r="C41" s="23"/>
      <c r="D41" s="23"/>
      <c r="E41" s="23"/>
      <c r="F41" s="23"/>
      <c r="G41" s="23"/>
    </row>
    <row r="42" spans="1:7" ht="15.75">
      <c r="A42" s="25"/>
      <c r="B42" s="26"/>
      <c r="C42" s="23"/>
      <c r="D42" s="23"/>
      <c r="E42" s="23"/>
      <c r="F42" s="23"/>
      <c r="G42" s="23"/>
    </row>
    <row r="43" spans="1:7" ht="15.75">
      <c r="A43" s="25"/>
      <c r="B43" s="26"/>
      <c r="C43" s="23"/>
      <c r="D43" s="23"/>
      <c r="E43" s="23"/>
      <c r="F43" s="23"/>
      <c r="G43" s="23"/>
    </row>
    <row r="44" spans="1:7" ht="15.75">
      <c r="A44" s="21"/>
      <c r="B44" s="22"/>
      <c r="C44" s="23"/>
      <c r="D44" s="23"/>
      <c r="E44" s="23"/>
      <c r="F44" s="23"/>
      <c r="G44" s="23"/>
    </row>
    <row r="45" spans="1:7" ht="15.75">
      <c r="A45" s="21"/>
      <c r="B45" s="22"/>
      <c r="C45" s="27"/>
      <c r="D45" s="27"/>
      <c r="E45" s="27"/>
      <c r="F45" s="27"/>
      <c r="G45" s="27"/>
    </row>
    <row r="46" spans="1:7" ht="15.75">
      <c r="A46" s="21"/>
      <c r="B46" s="22"/>
      <c r="C46" s="23"/>
      <c r="D46" s="23"/>
      <c r="E46" s="23"/>
      <c r="F46" s="23"/>
      <c r="G46" s="23"/>
    </row>
    <row r="47" spans="1:7" ht="15.75">
      <c r="A47" s="238"/>
      <c r="B47" s="238"/>
      <c r="C47" s="238"/>
      <c r="D47" s="238"/>
      <c r="E47" s="238"/>
      <c r="F47" s="238"/>
      <c r="G47" s="238"/>
    </row>
    <row r="48" spans="1:7" ht="15.75">
      <c r="A48" s="21"/>
      <c r="B48" s="22"/>
      <c r="C48" s="27"/>
      <c r="D48" s="27"/>
      <c r="E48" s="27"/>
      <c r="F48" s="27"/>
      <c r="G48" s="27"/>
    </row>
    <row r="49" spans="1:7" ht="15.75">
      <c r="A49" s="25"/>
      <c r="B49" s="26"/>
      <c r="C49" s="27"/>
      <c r="D49" s="27"/>
      <c r="E49" s="27"/>
      <c r="F49" s="27"/>
      <c r="G49" s="27"/>
    </row>
    <row r="50" spans="1:7" ht="15.75">
      <c r="A50" s="25"/>
      <c r="B50" s="26"/>
      <c r="C50" s="27"/>
      <c r="D50" s="27"/>
      <c r="E50" s="27"/>
      <c r="F50" s="27"/>
      <c r="G50" s="27"/>
    </row>
    <row r="51" spans="1:7" ht="15.75">
      <c r="A51" s="21"/>
      <c r="B51" s="22"/>
      <c r="C51" s="27"/>
      <c r="D51" s="27"/>
      <c r="E51" s="27"/>
      <c r="F51" s="27"/>
      <c r="G51" s="27"/>
    </row>
    <row r="52" spans="1:7" ht="15.75">
      <c r="A52" s="25"/>
      <c r="B52" s="26"/>
      <c r="C52" s="27"/>
      <c r="D52" s="27"/>
      <c r="E52" s="27"/>
      <c r="F52" s="27"/>
      <c r="G52" s="27"/>
    </row>
    <row r="53" spans="1:7" ht="15.75">
      <c r="A53" s="25"/>
      <c r="B53" s="26"/>
      <c r="C53" s="27"/>
      <c r="D53" s="27"/>
      <c r="E53" s="27"/>
      <c r="F53" s="27"/>
      <c r="G53" s="27"/>
    </row>
    <row r="54" spans="1:7" ht="15.75">
      <c r="A54" s="21"/>
      <c r="B54" s="22"/>
      <c r="C54" s="23"/>
      <c r="D54" s="23"/>
      <c r="E54" s="23"/>
      <c r="F54" s="23"/>
      <c r="G54" s="23"/>
    </row>
    <row r="55" spans="1:7" ht="15.75">
      <c r="A55" s="21"/>
      <c r="B55" s="22"/>
      <c r="C55" s="27"/>
      <c r="D55" s="27"/>
      <c r="E55" s="27"/>
      <c r="F55" s="27"/>
      <c r="G55" s="27"/>
    </row>
    <row r="56" spans="1:7" ht="15.75">
      <c r="A56" s="21"/>
      <c r="B56" s="22"/>
      <c r="C56" s="23"/>
      <c r="D56" s="23"/>
      <c r="E56" s="23"/>
      <c r="F56" s="23"/>
      <c r="G56" s="23"/>
    </row>
    <row r="57" spans="1:7" ht="15.75">
      <c r="A57" s="238"/>
      <c r="B57" s="238"/>
      <c r="C57" s="238"/>
      <c r="D57" s="238"/>
      <c r="E57" s="238"/>
      <c r="F57" s="238"/>
      <c r="G57" s="238"/>
    </row>
    <row r="58" spans="1:7" ht="15.75">
      <c r="A58" s="21"/>
      <c r="B58" s="22"/>
      <c r="C58" s="23"/>
      <c r="D58" s="23"/>
      <c r="E58" s="23"/>
      <c r="F58" s="23"/>
      <c r="G58" s="23"/>
    </row>
    <row r="59" spans="1:7" ht="15.75">
      <c r="A59" s="25"/>
      <c r="B59" s="26"/>
      <c r="C59" s="23"/>
      <c r="D59" s="23"/>
      <c r="E59" s="23"/>
      <c r="F59" s="23"/>
      <c r="G59" s="23"/>
    </row>
    <row r="60" spans="1:7" ht="15.75">
      <c r="A60" s="25"/>
      <c r="B60" s="26"/>
      <c r="C60" s="23"/>
      <c r="D60" s="23"/>
      <c r="E60" s="23"/>
      <c r="F60" s="23"/>
      <c r="G60" s="23"/>
    </row>
    <row r="61" spans="1:7" ht="15.75">
      <c r="A61" s="21"/>
      <c r="B61" s="22"/>
      <c r="C61" s="23"/>
      <c r="D61" s="23"/>
      <c r="E61" s="23"/>
      <c r="F61" s="23"/>
      <c r="G61" s="23"/>
    </row>
    <row r="62" spans="1:7" ht="15.75">
      <c r="A62" s="25"/>
      <c r="B62" s="26"/>
      <c r="C62" s="23"/>
      <c r="D62" s="23"/>
      <c r="E62" s="23"/>
      <c r="F62" s="23"/>
      <c r="G62" s="23"/>
    </row>
    <row r="63" spans="1:7" ht="15.75">
      <c r="A63" s="25"/>
      <c r="B63" s="26"/>
      <c r="C63" s="23"/>
      <c r="D63" s="23"/>
      <c r="E63" s="23"/>
      <c r="F63" s="23"/>
      <c r="G63" s="23"/>
    </row>
    <row r="64" spans="1:7" ht="15.75">
      <c r="A64" s="21"/>
      <c r="B64" s="22"/>
      <c r="C64" s="23"/>
      <c r="D64" s="23"/>
      <c r="E64" s="23"/>
      <c r="F64" s="23"/>
      <c r="G64" s="23"/>
    </row>
    <row r="65" spans="1:8" ht="15.75">
      <c r="A65" s="21"/>
      <c r="B65" s="22"/>
      <c r="C65" s="23"/>
      <c r="D65" s="23"/>
      <c r="E65" s="23"/>
      <c r="F65" s="23"/>
      <c r="G65" s="23"/>
    </row>
    <row r="66" spans="1:8" ht="15.75">
      <c r="A66" s="21"/>
      <c r="B66" s="22"/>
      <c r="C66" s="27"/>
      <c r="D66" s="27"/>
      <c r="E66" s="27"/>
      <c r="F66" s="27"/>
      <c r="G66" s="27"/>
    </row>
    <row r="67" spans="1:8" ht="15.75">
      <c r="A67" s="21"/>
      <c r="B67" s="22"/>
      <c r="C67" s="27"/>
      <c r="D67" s="27"/>
      <c r="E67" s="27"/>
      <c r="F67" s="27"/>
      <c r="G67" s="27"/>
    </row>
    <row r="68" spans="1:8" ht="15.75">
      <c r="A68" s="21"/>
      <c r="B68" s="22"/>
      <c r="C68" s="23"/>
      <c r="D68" s="23"/>
      <c r="E68" s="23"/>
      <c r="F68" s="23"/>
      <c r="G68" s="23"/>
    </row>
    <row r="69" spans="1:8" ht="15.75">
      <c r="A69" s="21"/>
      <c r="B69" s="22"/>
      <c r="C69" s="23"/>
      <c r="D69" s="23"/>
      <c r="E69" s="23"/>
      <c r="F69" s="23"/>
      <c r="G69" s="23"/>
    </row>
    <row r="70" spans="1:8">
      <c r="A70" s="28"/>
      <c r="B70" s="29"/>
      <c r="C70" s="30"/>
      <c r="D70" s="30"/>
      <c r="E70" s="30"/>
      <c r="F70" s="30"/>
      <c r="G70" s="30"/>
    </row>
    <row r="71" spans="1:8">
      <c r="A71" s="28"/>
      <c r="B71" s="29"/>
      <c r="C71" s="30"/>
      <c r="D71" s="30"/>
      <c r="E71" s="30"/>
      <c r="F71" s="30"/>
      <c r="G71" s="30"/>
      <c r="H71" s="31"/>
    </row>
    <row r="72" spans="1:8">
      <c r="A72" s="28"/>
      <c r="B72" s="29"/>
      <c r="C72" s="30"/>
      <c r="D72" s="30"/>
      <c r="E72" s="30"/>
      <c r="F72" s="30"/>
      <c r="G72" s="30"/>
      <c r="H72" s="31"/>
    </row>
    <row r="73" spans="1:8">
      <c r="A73" s="28"/>
      <c r="B73" s="29"/>
      <c r="C73" s="30"/>
      <c r="D73" s="30"/>
      <c r="E73" s="30"/>
      <c r="F73" s="30"/>
      <c r="G73" s="30"/>
      <c r="H73" s="31"/>
    </row>
    <row r="74" spans="1:8">
      <c r="A74" s="28"/>
      <c r="B74" s="29"/>
      <c r="C74" s="30"/>
      <c r="D74" s="30"/>
      <c r="E74" s="30"/>
      <c r="F74" s="30"/>
      <c r="G74" s="30"/>
      <c r="H74" s="31"/>
    </row>
    <row r="75" spans="1:8">
      <c r="A75" s="28"/>
      <c r="B75" s="29"/>
      <c r="C75" s="30"/>
      <c r="D75" s="30"/>
      <c r="E75" s="30"/>
      <c r="F75" s="30"/>
      <c r="G75" s="30"/>
      <c r="H75" s="31"/>
    </row>
    <row r="76" spans="1:8">
      <c r="A76" s="28"/>
      <c r="B76" s="29"/>
      <c r="C76" s="30"/>
      <c r="D76" s="30"/>
      <c r="E76" s="30"/>
      <c r="F76" s="30"/>
      <c r="G76" s="30"/>
      <c r="H76" s="31"/>
    </row>
    <row r="77" spans="1:8">
      <c r="A77" s="28"/>
      <c r="B77" s="29"/>
      <c r="C77" s="30"/>
      <c r="D77" s="30"/>
      <c r="E77" s="30"/>
      <c r="F77" s="30"/>
      <c r="G77" s="30"/>
      <c r="H77" s="31"/>
    </row>
    <row r="78" spans="1:8">
      <c r="A78" s="28"/>
      <c r="B78" s="29"/>
      <c r="C78" s="30"/>
      <c r="D78" s="30"/>
      <c r="E78" s="30"/>
      <c r="F78" s="30"/>
      <c r="G78" s="30"/>
      <c r="H78" s="31"/>
    </row>
    <row r="79" spans="1:8">
      <c r="A79" s="32"/>
      <c r="B79" s="33"/>
      <c r="C79" s="34"/>
      <c r="D79" s="34"/>
      <c r="E79" s="34"/>
      <c r="F79" s="34"/>
      <c r="G79" s="34"/>
      <c r="H79" s="31"/>
    </row>
    <row r="80" spans="1:8">
      <c r="A80" s="28"/>
      <c r="B80" s="29"/>
      <c r="C80" s="30"/>
      <c r="D80" s="30"/>
      <c r="E80" s="30"/>
      <c r="F80" s="30"/>
      <c r="G80" s="30"/>
      <c r="H80" s="31"/>
    </row>
    <row r="81" spans="1:8">
      <c r="A81" s="32"/>
      <c r="B81" s="33"/>
      <c r="C81" s="34"/>
      <c r="D81" s="34"/>
      <c r="E81" s="34"/>
      <c r="F81" s="34"/>
      <c r="G81" s="34"/>
      <c r="H81" s="31"/>
    </row>
    <row r="82" spans="1:8">
      <c r="A82" s="28"/>
      <c r="B82" s="29"/>
      <c r="C82" s="30"/>
      <c r="D82" s="30"/>
      <c r="E82" s="30"/>
      <c r="F82" s="30"/>
      <c r="G82" s="30"/>
      <c r="H82" s="31"/>
    </row>
    <row r="83" spans="1:8">
      <c r="A83" s="32"/>
      <c r="B83" s="33"/>
      <c r="C83" s="34"/>
      <c r="D83" s="34"/>
      <c r="E83" s="34"/>
      <c r="F83" s="34"/>
      <c r="G83" s="34"/>
      <c r="H83" s="31"/>
    </row>
    <row r="84" spans="1:8">
      <c r="A84" s="28"/>
      <c r="B84" s="29"/>
      <c r="C84" s="30"/>
      <c r="D84" s="30"/>
      <c r="E84" s="30"/>
      <c r="F84" s="30"/>
      <c r="G84" s="30"/>
      <c r="H84" s="31"/>
    </row>
    <row r="85" spans="1:8">
      <c r="A85" s="28"/>
      <c r="B85" s="29"/>
      <c r="C85" s="30"/>
      <c r="D85" s="30"/>
      <c r="E85" s="30"/>
      <c r="F85" s="30"/>
      <c r="G85" s="30"/>
      <c r="H85" s="31"/>
    </row>
    <row r="86" spans="1:8">
      <c r="A86" s="28"/>
      <c r="B86" s="29"/>
      <c r="C86" s="30"/>
      <c r="D86" s="30"/>
      <c r="E86" s="30"/>
      <c r="F86" s="30"/>
      <c r="G86" s="30"/>
      <c r="H86" s="31"/>
    </row>
    <row r="87" spans="1:8">
      <c r="A87" s="32"/>
      <c r="B87" s="33"/>
      <c r="C87" s="34"/>
      <c r="D87" s="34"/>
      <c r="E87" s="34"/>
      <c r="F87" s="34"/>
      <c r="G87" s="34"/>
      <c r="H87" s="31"/>
    </row>
    <row r="88" spans="1:8">
      <c r="A88" s="32"/>
      <c r="B88" s="33"/>
      <c r="C88" s="34"/>
      <c r="D88" s="34"/>
      <c r="E88" s="34"/>
      <c r="F88" s="34"/>
      <c r="G88" s="34"/>
      <c r="H88" s="31"/>
    </row>
    <row r="89" spans="1:8">
      <c r="A89" s="28"/>
      <c r="B89" s="29"/>
      <c r="C89" s="30"/>
      <c r="D89" s="30"/>
      <c r="E89" s="30"/>
      <c r="F89" s="30"/>
      <c r="G89" s="30"/>
      <c r="H89" s="31"/>
    </row>
    <row r="90" spans="1:8">
      <c r="A90" s="28"/>
      <c r="B90" s="29"/>
      <c r="C90" s="30"/>
      <c r="D90" s="30"/>
      <c r="E90" s="30"/>
      <c r="F90" s="30"/>
      <c r="G90" s="30"/>
      <c r="H90" s="31"/>
    </row>
    <row r="91" spans="1:8">
      <c r="A91" s="28"/>
      <c r="B91" s="29"/>
      <c r="C91" s="30"/>
      <c r="D91" s="30"/>
      <c r="E91" s="30"/>
      <c r="F91" s="30"/>
      <c r="G91" s="30"/>
      <c r="H91" s="31"/>
    </row>
    <row r="92" spans="1:8">
      <c r="A92" s="32"/>
      <c r="B92" s="33"/>
      <c r="C92" s="34"/>
      <c r="D92" s="34"/>
      <c r="E92" s="34"/>
      <c r="F92" s="34"/>
      <c r="G92" s="34"/>
      <c r="H92" s="31"/>
    </row>
    <row r="93" spans="1:8">
      <c r="A93" s="32"/>
      <c r="B93" s="33"/>
      <c r="C93" s="34"/>
      <c r="D93" s="34"/>
      <c r="E93" s="34"/>
      <c r="F93" s="34"/>
      <c r="G93" s="34"/>
      <c r="H93" s="31"/>
    </row>
    <row r="94" spans="1:8">
      <c r="A94" s="32"/>
      <c r="B94" s="33"/>
      <c r="C94" s="34"/>
      <c r="D94" s="34"/>
      <c r="E94" s="34"/>
      <c r="F94" s="34"/>
      <c r="G94" s="34"/>
      <c r="H94" s="31"/>
    </row>
    <row r="95" spans="1:8">
      <c r="A95" s="28"/>
      <c r="B95" s="29"/>
      <c r="C95" s="30"/>
      <c r="D95" s="30"/>
      <c r="E95" s="30"/>
      <c r="F95" s="30"/>
      <c r="G95" s="30"/>
      <c r="H95" s="31"/>
    </row>
    <row r="96" spans="1:8">
      <c r="A96" s="28"/>
      <c r="B96" s="29"/>
      <c r="C96" s="30"/>
      <c r="D96" s="30"/>
      <c r="E96" s="30"/>
      <c r="F96" s="30"/>
      <c r="G96" s="30"/>
      <c r="H96" s="31"/>
    </row>
    <row r="97" spans="1:8">
      <c r="A97" s="32"/>
      <c r="B97" s="33"/>
      <c r="C97" s="34"/>
      <c r="D97" s="34"/>
      <c r="E97" s="34"/>
      <c r="F97" s="34"/>
      <c r="G97" s="34"/>
      <c r="H97" s="31"/>
    </row>
    <row r="98" spans="1:8">
      <c r="A98" s="32"/>
      <c r="B98" s="33"/>
      <c r="C98" s="34"/>
      <c r="D98" s="34"/>
      <c r="E98" s="34"/>
      <c r="F98" s="34"/>
      <c r="G98" s="34"/>
      <c r="H98" s="31"/>
    </row>
    <row r="99" spans="1:8">
      <c r="A99" s="28"/>
      <c r="B99" s="29"/>
      <c r="C99" s="30"/>
      <c r="D99" s="30"/>
      <c r="E99" s="30"/>
      <c r="F99" s="30"/>
      <c r="G99" s="30"/>
      <c r="H99" s="31"/>
    </row>
    <row r="100" spans="1:8">
      <c r="A100" s="28"/>
      <c r="B100" s="29"/>
      <c r="C100" s="30"/>
      <c r="D100" s="30"/>
      <c r="E100" s="30"/>
      <c r="F100" s="30"/>
      <c r="G100" s="30"/>
      <c r="H100" s="31"/>
    </row>
    <row r="101" spans="1:8">
      <c r="A101" s="28"/>
      <c r="B101" s="29"/>
      <c r="C101" s="30"/>
      <c r="D101" s="30"/>
      <c r="E101" s="30"/>
      <c r="F101" s="30"/>
      <c r="G101" s="30"/>
      <c r="H101" s="31"/>
    </row>
    <row r="102" spans="1:8">
      <c r="A102" s="32"/>
      <c r="B102" s="33"/>
      <c r="C102" s="34"/>
      <c r="D102" s="34"/>
      <c r="E102" s="34"/>
      <c r="F102" s="34"/>
      <c r="G102" s="34"/>
      <c r="H102" s="31"/>
    </row>
    <row r="103" spans="1:8">
      <c r="A103" s="28"/>
      <c r="B103" s="29"/>
      <c r="C103" s="30"/>
      <c r="D103" s="30"/>
      <c r="E103" s="30"/>
      <c r="F103" s="30"/>
      <c r="G103" s="30"/>
      <c r="H103" s="31"/>
    </row>
    <row r="104" spans="1:8">
      <c r="A104" s="32"/>
      <c r="B104" s="33"/>
      <c r="C104" s="34"/>
      <c r="D104" s="34"/>
      <c r="E104" s="34"/>
      <c r="F104" s="34"/>
      <c r="G104" s="34"/>
      <c r="H104" s="31"/>
    </row>
    <row r="105" spans="1:8">
      <c r="A105" s="28"/>
      <c r="B105" s="29"/>
      <c r="C105" s="30"/>
      <c r="D105" s="30"/>
      <c r="E105" s="30"/>
      <c r="F105" s="30"/>
      <c r="G105" s="30"/>
      <c r="H105" s="31"/>
    </row>
    <row r="106" spans="1:8">
      <c r="A106" s="28"/>
      <c r="B106" s="29"/>
      <c r="C106" s="30"/>
      <c r="D106" s="30"/>
      <c r="E106" s="30"/>
      <c r="F106" s="30"/>
      <c r="G106" s="30"/>
      <c r="H106" s="31"/>
    </row>
    <row r="107" spans="1:8">
      <c r="A107" s="32"/>
      <c r="B107" s="33"/>
      <c r="C107" s="34"/>
      <c r="D107" s="34"/>
      <c r="E107" s="34"/>
      <c r="F107" s="34"/>
      <c r="G107" s="34"/>
      <c r="H107" s="31"/>
    </row>
    <row r="108" spans="1:8">
      <c r="A108" s="32"/>
      <c r="B108" s="33"/>
      <c r="C108" s="34"/>
      <c r="D108" s="34"/>
      <c r="E108" s="34"/>
      <c r="F108" s="34"/>
      <c r="G108" s="34"/>
      <c r="H108" s="31"/>
    </row>
    <row r="109" spans="1:8">
      <c r="A109" s="28"/>
      <c r="B109" s="29"/>
      <c r="C109" s="30"/>
      <c r="D109" s="30"/>
      <c r="E109" s="30"/>
      <c r="F109" s="30"/>
      <c r="G109" s="30"/>
      <c r="H109" s="31"/>
    </row>
    <row r="110" spans="1:8">
      <c r="A110" s="32"/>
      <c r="B110" s="33"/>
      <c r="C110" s="34"/>
      <c r="D110" s="34"/>
      <c r="E110" s="34"/>
      <c r="F110" s="34"/>
      <c r="G110" s="34"/>
      <c r="H110" s="31"/>
    </row>
    <row r="111" spans="1:8">
      <c r="A111" s="28"/>
      <c r="B111" s="29"/>
      <c r="C111" s="30"/>
      <c r="D111" s="30"/>
      <c r="E111" s="30"/>
      <c r="F111" s="30"/>
      <c r="G111" s="30"/>
      <c r="H111" s="31"/>
    </row>
    <row r="112" spans="1:8">
      <c r="A112" s="32"/>
      <c r="B112" s="33"/>
      <c r="C112" s="34"/>
      <c r="D112" s="34"/>
      <c r="E112" s="34"/>
      <c r="F112" s="34"/>
      <c r="G112" s="34"/>
      <c r="H112" s="31"/>
    </row>
    <row r="113" spans="1:8">
      <c r="A113" s="32"/>
      <c r="B113" s="33"/>
      <c r="C113" s="34"/>
      <c r="D113" s="34"/>
      <c r="E113" s="34"/>
      <c r="F113" s="34"/>
      <c r="G113" s="34"/>
      <c r="H113" s="31"/>
    </row>
    <row r="114" spans="1:8">
      <c r="A114" s="32"/>
      <c r="B114" s="33"/>
      <c r="C114" s="34"/>
      <c r="D114" s="34"/>
      <c r="E114" s="34"/>
      <c r="F114" s="34"/>
      <c r="G114" s="34"/>
      <c r="H114" s="31"/>
    </row>
    <row r="115" spans="1:8">
      <c r="A115" s="32"/>
      <c r="B115" s="33"/>
      <c r="C115" s="34"/>
      <c r="D115" s="34"/>
      <c r="E115" s="34"/>
      <c r="F115" s="34"/>
      <c r="G115" s="34"/>
      <c r="H115" s="31"/>
    </row>
    <row r="116" spans="1:8">
      <c r="A116" s="28"/>
      <c r="B116" s="29"/>
      <c r="C116" s="30"/>
      <c r="D116" s="30"/>
      <c r="E116" s="30"/>
      <c r="F116" s="30"/>
      <c r="G116" s="30"/>
      <c r="H116" s="31"/>
    </row>
    <row r="117" spans="1:8">
      <c r="A117" s="32"/>
      <c r="B117" s="33"/>
      <c r="C117" s="34"/>
      <c r="D117" s="34"/>
      <c r="E117" s="34"/>
      <c r="F117" s="34"/>
      <c r="G117" s="34"/>
      <c r="H117" s="31"/>
    </row>
    <row r="118" spans="1:8">
      <c r="A118" s="28"/>
      <c r="B118" s="29"/>
      <c r="C118" s="30"/>
      <c r="D118" s="30"/>
      <c r="E118" s="30"/>
      <c r="F118" s="30"/>
      <c r="G118" s="30"/>
      <c r="H118" s="31"/>
    </row>
    <row r="119" spans="1:8">
      <c r="A119" s="32"/>
      <c r="B119" s="33"/>
      <c r="C119" s="34"/>
      <c r="D119" s="34"/>
      <c r="E119" s="34"/>
      <c r="F119" s="34"/>
      <c r="G119" s="34"/>
      <c r="H119" s="31"/>
    </row>
    <row r="120" spans="1:8">
      <c r="A120" s="28"/>
      <c r="B120" s="29"/>
      <c r="C120" s="30"/>
      <c r="D120" s="30"/>
      <c r="E120" s="30"/>
      <c r="F120" s="30"/>
      <c r="G120" s="30"/>
      <c r="H120" s="31"/>
    </row>
    <row r="121" spans="1:8">
      <c r="A121" s="32"/>
      <c r="B121" s="33"/>
      <c r="C121" s="34"/>
      <c r="D121" s="34"/>
      <c r="E121" s="34"/>
      <c r="F121" s="34"/>
      <c r="G121" s="34"/>
      <c r="H121" s="31"/>
    </row>
    <row r="122" spans="1:8">
      <c r="A122" s="28"/>
      <c r="B122" s="29"/>
      <c r="C122" s="30"/>
      <c r="D122" s="30"/>
      <c r="E122" s="30"/>
      <c r="F122" s="30"/>
      <c r="G122" s="30"/>
      <c r="H122" s="31"/>
    </row>
    <row r="123" spans="1:8">
      <c r="A123" s="28"/>
      <c r="B123" s="29"/>
      <c r="C123" s="30"/>
      <c r="D123" s="30"/>
      <c r="E123" s="30"/>
      <c r="F123" s="30"/>
      <c r="G123" s="30"/>
      <c r="H123" s="31"/>
    </row>
    <row r="124" spans="1:8">
      <c r="A124" s="28"/>
      <c r="B124" s="29"/>
      <c r="C124" s="30"/>
      <c r="D124" s="30"/>
      <c r="E124" s="30"/>
      <c r="F124" s="30"/>
      <c r="G124" s="30"/>
      <c r="H124" s="31"/>
    </row>
    <row r="125" spans="1:8">
      <c r="A125" s="28"/>
      <c r="B125" s="29"/>
      <c r="C125" s="30"/>
      <c r="D125" s="30"/>
      <c r="E125" s="30"/>
      <c r="F125" s="30"/>
      <c r="G125" s="30"/>
      <c r="H125" s="31"/>
    </row>
    <row r="126" spans="1:8">
      <c r="A126" s="35"/>
      <c r="B126" s="33"/>
      <c r="C126" s="34"/>
      <c r="D126" s="34"/>
      <c r="E126" s="34"/>
      <c r="F126" s="34"/>
      <c r="G126" s="34"/>
      <c r="H126" s="31"/>
    </row>
    <row r="127" spans="1:8">
      <c r="A127" s="36"/>
      <c r="B127" s="36"/>
      <c r="C127" s="36"/>
      <c r="D127" s="36"/>
      <c r="E127" s="36"/>
      <c r="F127" s="36"/>
      <c r="G127" s="36"/>
      <c r="H127" s="31"/>
    </row>
    <row r="128" spans="1:8">
      <c r="A128" s="36"/>
      <c r="B128" s="36"/>
      <c r="C128" s="36"/>
      <c r="D128" s="36"/>
      <c r="E128" s="36"/>
      <c r="F128" s="36"/>
      <c r="G128" s="36"/>
      <c r="H128" s="31"/>
    </row>
    <row r="129" spans="1:8">
      <c r="A129" s="36"/>
      <c r="B129" s="37"/>
      <c r="C129" s="36"/>
      <c r="D129" s="36"/>
      <c r="E129" s="36"/>
      <c r="F129" s="36"/>
      <c r="G129" s="37"/>
      <c r="H129" s="31"/>
    </row>
    <row r="130" spans="1:8">
      <c r="A130" s="31"/>
      <c r="B130" s="31"/>
      <c r="C130" s="31"/>
      <c r="D130" s="31"/>
      <c r="E130" s="31"/>
      <c r="F130" s="31"/>
      <c r="G130" s="31"/>
      <c r="H130" s="31"/>
    </row>
    <row r="131" spans="1:8">
      <c r="H131" s="31"/>
    </row>
  </sheetData>
  <mergeCells count="13">
    <mergeCell ref="F5:G5"/>
    <mergeCell ref="F2:G3"/>
    <mergeCell ref="F4:G4"/>
    <mergeCell ref="A47:G47"/>
    <mergeCell ref="A57:G57"/>
    <mergeCell ref="A6:G6"/>
    <mergeCell ref="A10:A12"/>
    <mergeCell ref="B10:B12"/>
    <mergeCell ref="C10:C12"/>
    <mergeCell ref="D10:D12"/>
    <mergeCell ref="E10:E12"/>
    <mergeCell ref="F10:F12"/>
    <mergeCell ref="G10:G12"/>
  </mergeCells>
  <pageMargins left="0.7" right="0.7" top="0.75" bottom="0.75" header="0.3" footer="0.3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workbookViewId="0">
      <selection activeCell="D29" sqref="D29"/>
    </sheetView>
  </sheetViews>
  <sheetFormatPr defaultRowHeight="12.75"/>
  <cols>
    <col min="1" max="1" width="12.85546875" style="10" customWidth="1"/>
    <col min="2" max="2" width="38.5703125" style="10" customWidth="1"/>
    <col min="3" max="3" width="11.7109375" style="10" customWidth="1"/>
    <col min="4" max="5" width="15.7109375" style="10" customWidth="1"/>
    <col min="6" max="6" width="14.42578125" style="10" customWidth="1"/>
    <col min="7" max="7" width="17.28515625" style="10" customWidth="1"/>
    <col min="8" max="16384" width="9.140625" style="10"/>
  </cols>
  <sheetData>
    <row r="1" spans="1:8">
      <c r="F1" s="11" t="s">
        <v>132</v>
      </c>
    </row>
    <row r="2" spans="1:8" ht="20.25" customHeight="1">
      <c r="F2" s="237" t="s">
        <v>84</v>
      </c>
      <c r="G2" s="235"/>
      <c r="H2" s="52"/>
    </row>
    <row r="3" spans="1:8" ht="7.5" customHeight="1">
      <c r="F3" s="235"/>
      <c r="G3" s="235"/>
      <c r="H3" s="52"/>
    </row>
    <row r="4" spans="1:8" ht="15">
      <c r="F4" s="237" t="s">
        <v>133</v>
      </c>
      <c r="G4" s="235"/>
      <c r="H4" s="52"/>
    </row>
    <row r="5" spans="1:8" ht="36.75" customHeight="1">
      <c r="A5" s="207" t="s">
        <v>134</v>
      </c>
      <c r="B5" s="239"/>
      <c r="C5" s="239"/>
      <c r="D5" s="239"/>
      <c r="E5" s="239"/>
      <c r="F5" s="239"/>
      <c r="G5" s="239"/>
    </row>
    <row r="6" spans="1:8" ht="25.5" customHeight="1">
      <c r="A6" s="40">
        <v>15575000000</v>
      </c>
      <c r="B6" s="53"/>
      <c r="C6" s="53"/>
      <c r="D6" s="53"/>
      <c r="E6" s="53"/>
      <c r="F6" s="53"/>
      <c r="G6" s="53"/>
    </row>
    <row r="7" spans="1:8" ht="13.5" customHeight="1">
      <c r="A7" s="13" t="s">
        <v>20</v>
      </c>
      <c r="B7" s="53"/>
      <c r="C7" s="53"/>
      <c r="D7" s="53"/>
      <c r="E7" s="53"/>
      <c r="F7" s="53"/>
      <c r="G7" s="53"/>
    </row>
    <row r="8" spans="1:8" ht="15.75">
      <c r="A8" s="14"/>
      <c r="B8" s="14"/>
      <c r="C8" s="14"/>
      <c r="D8" s="14"/>
      <c r="E8" s="14"/>
      <c r="F8" s="14"/>
      <c r="G8" s="15" t="s">
        <v>87</v>
      </c>
    </row>
    <row r="9" spans="1:8" ht="12.75" customHeight="1">
      <c r="A9" s="242" t="s">
        <v>113</v>
      </c>
      <c r="B9" s="242" t="s">
        <v>102</v>
      </c>
      <c r="C9" s="243" t="s">
        <v>90</v>
      </c>
      <c r="D9" s="244" t="s">
        <v>91</v>
      </c>
      <c r="E9" s="244" t="s">
        <v>92</v>
      </c>
      <c r="F9" s="244" t="s">
        <v>93</v>
      </c>
      <c r="G9" s="243" t="s">
        <v>94</v>
      </c>
    </row>
    <row r="10" spans="1:8">
      <c r="A10" s="242"/>
      <c r="B10" s="242"/>
      <c r="C10" s="243"/>
      <c r="D10" s="244"/>
      <c r="E10" s="244"/>
      <c r="F10" s="244"/>
      <c r="G10" s="243"/>
    </row>
    <row r="11" spans="1:8">
      <c r="A11" s="242"/>
      <c r="B11" s="242"/>
      <c r="C11" s="243"/>
      <c r="D11" s="244"/>
      <c r="E11" s="244"/>
      <c r="F11" s="244"/>
      <c r="G11" s="243"/>
    </row>
    <row r="12" spans="1:8" ht="15.75">
      <c r="A12" s="55">
        <v>1</v>
      </c>
      <c r="B12" s="55">
        <v>2</v>
      </c>
      <c r="C12" s="56">
        <v>3</v>
      </c>
      <c r="D12" s="56">
        <v>4</v>
      </c>
      <c r="E12" s="56">
        <v>5</v>
      </c>
      <c r="F12" s="56">
        <v>6</v>
      </c>
      <c r="G12" s="54">
        <v>7</v>
      </c>
    </row>
    <row r="13" spans="1:8" ht="15.75">
      <c r="A13" s="244" t="s">
        <v>135</v>
      </c>
      <c r="B13" s="245"/>
      <c r="C13" s="245"/>
      <c r="D13" s="245"/>
      <c r="E13" s="245"/>
      <c r="F13" s="245"/>
      <c r="G13" s="246"/>
    </row>
    <row r="14" spans="1:8" ht="31.5">
      <c r="A14" s="16">
        <v>200000</v>
      </c>
      <c r="B14" s="57" t="s">
        <v>136</v>
      </c>
      <c r="C14" s="17">
        <v>0</v>
      </c>
      <c r="D14" s="17">
        <f>D15+D16</f>
        <v>36387464</v>
      </c>
      <c r="E14" s="17">
        <f t="shared" ref="E14:G14" si="0">E15+E16</f>
        <v>0</v>
      </c>
      <c r="F14" s="17">
        <f t="shared" si="0"/>
        <v>0</v>
      </c>
      <c r="G14" s="17">
        <f t="shared" si="0"/>
        <v>0</v>
      </c>
    </row>
    <row r="15" spans="1:8" ht="15.75">
      <c r="A15" s="18" t="s">
        <v>2</v>
      </c>
      <c r="B15" s="19" t="s">
        <v>95</v>
      </c>
      <c r="C15" s="20">
        <v>0</v>
      </c>
      <c r="D15" s="20">
        <v>-324808</v>
      </c>
      <c r="E15" s="20">
        <v>0</v>
      </c>
      <c r="F15" s="20">
        <v>0</v>
      </c>
      <c r="G15" s="20">
        <v>0</v>
      </c>
    </row>
    <row r="16" spans="1:8" ht="15.75">
      <c r="A16" s="18" t="s">
        <v>2</v>
      </c>
      <c r="B16" s="19" t="s">
        <v>104</v>
      </c>
      <c r="C16" s="17">
        <v>0</v>
      </c>
      <c r="D16" s="17">
        <v>36712272</v>
      </c>
      <c r="E16" s="17">
        <v>0</v>
      </c>
      <c r="F16" s="17">
        <v>0</v>
      </c>
      <c r="G16" s="17">
        <v>0</v>
      </c>
    </row>
    <row r="17" spans="1:7" ht="15.75">
      <c r="A17" s="16">
        <v>300000</v>
      </c>
      <c r="B17" s="57" t="s">
        <v>137</v>
      </c>
      <c r="C17" s="17">
        <v>0</v>
      </c>
      <c r="D17" s="17">
        <f>D18+D19</f>
        <v>0</v>
      </c>
      <c r="E17" s="17">
        <f t="shared" ref="E17:G17" si="1">E18+E19</f>
        <v>0</v>
      </c>
      <c r="F17" s="17">
        <f t="shared" si="1"/>
        <v>0</v>
      </c>
      <c r="G17" s="17">
        <f t="shared" si="1"/>
        <v>0</v>
      </c>
    </row>
    <row r="18" spans="1:7" ht="15.75">
      <c r="A18" s="18" t="s">
        <v>2</v>
      </c>
      <c r="B18" s="19" t="s">
        <v>95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</row>
    <row r="19" spans="1:7" ht="15.75">
      <c r="A19" s="18" t="s">
        <v>2</v>
      </c>
      <c r="B19" s="19" t="s">
        <v>104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</row>
    <row r="20" spans="1:7" ht="15.75">
      <c r="A20" s="18" t="s">
        <v>2</v>
      </c>
      <c r="B20" s="19" t="s">
        <v>107</v>
      </c>
      <c r="C20" s="17">
        <v>0</v>
      </c>
      <c r="D20" s="17">
        <f>D14+D17</f>
        <v>36387464</v>
      </c>
      <c r="E20" s="17">
        <f t="shared" ref="E20:G20" si="2">E14+E17</f>
        <v>0</v>
      </c>
      <c r="F20" s="17">
        <f t="shared" si="2"/>
        <v>0</v>
      </c>
      <c r="G20" s="17">
        <f t="shared" si="2"/>
        <v>0</v>
      </c>
    </row>
    <row r="21" spans="1:7" ht="15.75">
      <c r="A21" s="18" t="s">
        <v>2</v>
      </c>
      <c r="B21" s="19" t="s">
        <v>95</v>
      </c>
      <c r="C21" s="17">
        <v>0</v>
      </c>
      <c r="D21" s="17">
        <f>D15+D18</f>
        <v>-324808</v>
      </c>
      <c r="E21" s="17">
        <f t="shared" ref="E21:G21" si="3">E15+E18</f>
        <v>0</v>
      </c>
      <c r="F21" s="17">
        <f t="shared" si="3"/>
        <v>0</v>
      </c>
      <c r="G21" s="17">
        <f t="shared" si="3"/>
        <v>0</v>
      </c>
    </row>
    <row r="22" spans="1:7" ht="15.75">
      <c r="A22" s="18" t="s">
        <v>2</v>
      </c>
      <c r="B22" s="19" t="s">
        <v>104</v>
      </c>
      <c r="C22" s="17">
        <v>0</v>
      </c>
      <c r="D22" s="17">
        <f>D16+D19</f>
        <v>36712272</v>
      </c>
      <c r="E22" s="17">
        <f t="shared" ref="E22:G22" si="4">E16+E19</f>
        <v>0</v>
      </c>
      <c r="F22" s="17">
        <f t="shared" si="4"/>
        <v>0</v>
      </c>
      <c r="G22" s="17">
        <f t="shared" si="4"/>
        <v>0</v>
      </c>
    </row>
    <row r="23" spans="1:7" ht="15.75">
      <c r="A23" s="244" t="s">
        <v>138</v>
      </c>
      <c r="B23" s="245"/>
      <c r="C23" s="245"/>
      <c r="D23" s="245"/>
      <c r="E23" s="245"/>
      <c r="F23" s="245"/>
      <c r="G23" s="246"/>
    </row>
    <row r="24" spans="1:7" ht="31.5">
      <c r="A24" s="16">
        <v>400000</v>
      </c>
      <c r="B24" s="57" t="s">
        <v>139</v>
      </c>
      <c r="C24" s="17">
        <v>0</v>
      </c>
      <c r="D24" s="17">
        <f>D25+D26</f>
        <v>0</v>
      </c>
      <c r="E24" s="17">
        <f t="shared" ref="E24:G24" si="5">E25+E26</f>
        <v>0</v>
      </c>
      <c r="F24" s="17">
        <f t="shared" si="5"/>
        <v>0</v>
      </c>
      <c r="G24" s="17">
        <f t="shared" si="5"/>
        <v>0</v>
      </c>
    </row>
    <row r="25" spans="1:7" ht="15.75">
      <c r="A25" s="18" t="s">
        <v>2</v>
      </c>
      <c r="B25" s="19" t="s">
        <v>95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</row>
    <row r="26" spans="1:7" ht="15.75">
      <c r="A26" s="18" t="s">
        <v>2</v>
      </c>
      <c r="B26" s="19" t="s">
        <v>104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</row>
    <row r="27" spans="1:7" ht="31.5">
      <c r="A27" s="16">
        <v>600000</v>
      </c>
      <c r="B27" s="57" t="s">
        <v>140</v>
      </c>
      <c r="C27" s="17">
        <v>0</v>
      </c>
      <c r="D27" s="17">
        <f>D28+D29</f>
        <v>36387464</v>
      </c>
      <c r="E27" s="17">
        <f t="shared" ref="E27:G27" si="6">E28+E29</f>
        <v>0</v>
      </c>
      <c r="F27" s="17">
        <f t="shared" si="6"/>
        <v>0</v>
      </c>
      <c r="G27" s="17">
        <f t="shared" si="6"/>
        <v>0</v>
      </c>
    </row>
    <row r="28" spans="1:7" ht="15.75">
      <c r="A28" s="18" t="s">
        <v>2</v>
      </c>
      <c r="B28" s="19" t="s">
        <v>95</v>
      </c>
      <c r="C28" s="17">
        <v>0</v>
      </c>
      <c r="D28" s="17">
        <v>-324808</v>
      </c>
      <c r="E28" s="17">
        <v>0</v>
      </c>
      <c r="F28" s="17">
        <v>0</v>
      </c>
      <c r="G28" s="17">
        <v>0</v>
      </c>
    </row>
    <row r="29" spans="1:7" ht="15.75">
      <c r="A29" s="18" t="s">
        <v>2</v>
      </c>
      <c r="B29" s="19" t="s">
        <v>104</v>
      </c>
      <c r="C29" s="17">
        <v>0</v>
      </c>
      <c r="D29" s="17">
        <v>36712272</v>
      </c>
      <c r="E29" s="17">
        <v>0</v>
      </c>
      <c r="F29" s="17">
        <v>0</v>
      </c>
      <c r="G29" s="17">
        <v>0</v>
      </c>
    </row>
    <row r="30" spans="1:7" ht="15.75">
      <c r="A30" s="18" t="s">
        <v>2</v>
      </c>
      <c r="B30" s="19" t="s">
        <v>110</v>
      </c>
      <c r="C30" s="17">
        <v>0</v>
      </c>
      <c r="D30" s="17">
        <f>D24+D27</f>
        <v>36387464</v>
      </c>
      <c r="E30" s="17">
        <f t="shared" ref="E30:G30" si="7">E24+E27</f>
        <v>0</v>
      </c>
      <c r="F30" s="17">
        <f t="shared" si="7"/>
        <v>0</v>
      </c>
      <c r="G30" s="17">
        <f t="shared" si="7"/>
        <v>0</v>
      </c>
    </row>
    <row r="31" spans="1:7" ht="15.75">
      <c r="A31" s="18" t="s">
        <v>2</v>
      </c>
      <c r="B31" s="19" t="s">
        <v>95</v>
      </c>
      <c r="C31" s="17">
        <v>0</v>
      </c>
      <c r="D31" s="17">
        <f>D25+D28</f>
        <v>-324808</v>
      </c>
      <c r="E31" s="17">
        <f t="shared" ref="E31:G31" si="8">E25+E28</f>
        <v>0</v>
      </c>
      <c r="F31" s="17">
        <f t="shared" si="8"/>
        <v>0</v>
      </c>
      <c r="G31" s="17">
        <f t="shared" si="8"/>
        <v>0</v>
      </c>
    </row>
    <row r="32" spans="1:7" ht="15.75">
      <c r="A32" s="18" t="s">
        <v>2</v>
      </c>
      <c r="B32" s="19" t="s">
        <v>104</v>
      </c>
      <c r="C32" s="17">
        <v>0</v>
      </c>
      <c r="D32" s="17">
        <f>D26+D29</f>
        <v>36712272</v>
      </c>
      <c r="E32" s="17">
        <f t="shared" ref="E32:G32" si="9">E26+E29</f>
        <v>0</v>
      </c>
      <c r="F32" s="17">
        <f t="shared" si="9"/>
        <v>0</v>
      </c>
      <c r="G32" s="17">
        <f t="shared" si="9"/>
        <v>0</v>
      </c>
    </row>
    <row r="33" spans="1:7" ht="15.75">
      <c r="A33" s="25"/>
      <c r="B33" s="26"/>
      <c r="C33" s="23"/>
      <c r="D33" s="23"/>
      <c r="E33" s="23"/>
      <c r="F33" s="23"/>
      <c r="G33" s="23"/>
    </row>
    <row r="34" spans="1:7" ht="15.75">
      <c r="A34" s="25"/>
      <c r="B34" s="26"/>
      <c r="C34" s="23"/>
      <c r="D34" s="23"/>
      <c r="E34" s="23"/>
      <c r="F34" s="23"/>
      <c r="G34" s="23"/>
    </row>
    <row r="35" spans="1:7" ht="15.75">
      <c r="A35" s="25"/>
      <c r="B35" s="26"/>
      <c r="C35" s="23"/>
      <c r="D35" s="23"/>
      <c r="E35" s="23"/>
      <c r="F35" s="23"/>
      <c r="G35" s="23"/>
    </row>
    <row r="36" spans="1:7" ht="15.75">
      <c r="A36" s="21"/>
      <c r="B36" s="22"/>
      <c r="C36" s="23"/>
      <c r="D36" s="23"/>
      <c r="E36" s="23"/>
      <c r="F36" s="23"/>
      <c r="G36" s="23"/>
    </row>
    <row r="37" spans="1:7" ht="15.75">
      <c r="A37" s="21"/>
      <c r="B37" s="22"/>
      <c r="C37" s="27"/>
      <c r="D37" s="27"/>
      <c r="E37" s="27"/>
      <c r="F37" s="27"/>
      <c r="G37" s="27"/>
    </row>
    <row r="38" spans="1:7" ht="15.75">
      <c r="A38" s="21"/>
      <c r="B38" s="22"/>
      <c r="C38" s="23"/>
      <c r="D38" s="23"/>
      <c r="E38" s="23"/>
      <c r="F38" s="23"/>
      <c r="G38" s="23"/>
    </row>
    <row r="39" spans="1:7" ht="15.75">
      <c r="A39" s="238"/>
      <c r="B39" s="238"/>
      <c r="C39" s="238"/>
      <c r="D39" s="238"/>
      <c r="E39" s="238"/>
      <c r="F39" s="238"/>
      <c r="G39" s="238"/>
    </row>
    <row r="40" spans="1:7" ht="15.75">
      <c r="A40" s="21"/>
      <c r="B40" s="22"/>
      <c r="C40" s="27"/>
      <c r="D40" s="27"/>
      <c r="E40" s="27"/>
      <c r="F40" s="27"/>
      <c r="G40" s="27"/>
    </row>
    <row r="41" spans="1:7" ht="15.75">
      <c r="A41" s="25"/>
      <c r="B41" s="26"/>
      <c r="C41" s="27"/>
      <c r="D41" s="27"/>
      <c r="E41" s="27"/>
      <c r="F41" s="27"/>
      <c r="G41" s="27"/>
    </row>
    <row r="42" spans="1:7" ht="15.75">
      <c r="A42" s="25"/>
      <c r="B42" s="26"/>
      <c r="C42" s="27"/>
      <c r="D42" s="27"/>
      <c r="E42" s="27"/>
      <c r="F42" s="27"/>
      <c r="G42" s="27"/>
    </row>
    <row r="43" spans="1:7" ht="15.75">
      <c r="A43" s="21"/>
      <c r="B43" s="22"/>
      <c r="C43" s="27"/>
      <c r="D43" s="27"/>
      <c r="E43" s="27"/>
      <c r="F43" s="27"/>
      <c r="G43" s="27"/>
    </row>
    <row r="44" spans="1:7" ht="15.75">
      <c r="A44" s="25"/>
      <c r="B44" s="26"/>
      <c r="C44" s="27"/>
      <c r="D44" s="27"/>
      <c r="E44" s="27"/>
      <c r="F44" s="27"/>
      <c r="G44" s="27"/>
    </row>
    <row r="45" spans="1:7" ht="15.75">
      <c r="A45" s="25"/>
      <c r="B45" s="26"/>
      <c r="C45" s="27"/>
      <c r="D45" s="27"/>
      <c r="E45" s="27"/>
      <c r="F45" s="27"/>
      <c r="G45" s="27"/>
    </row>
    <row r="46" spans="1:7" ht="15.75">
      <c r="A46" s="21"/>
      <c r="B46" s="22"/>
      <c r="C46" s="23"/>
      <c r="D46" s="23"/>
      <c r="E46" s="23"/>
      <c r="F46" s="23"/>
      <c r="G46" s="23"/>
    </row>
    <row r="47" spans="1:7" ht="15.75">
      <c r="A47" s="21"/>
      <c r="B47" s="22"/>
      <c r="C47" s="27"/>
      <c r="D47" s="27"/>
      <c r="E47" s="27"/>
      <c r="F47" s="27"/>
      <c r="G47" s="27"/>
    </row>
    <row r="48" spans="1:7" ht="15.75">
      <c r="A48" s="21"/>
      <c r="B48" s="22"/>
      <c r="C48" s="23"/>
      <c r="D48" s="23"/>
      <c r="E48" s="23"/>
      <c r="F48" s="23"/>
      <c r="G48" s="23"/>
    </row>
    <row r="49" spans="1:8" ht="15.75">
      <c r="A49" s="238"/>
      <c r="B49" s="238"/>
      <c r="C49" s="238"/>
      <c r="D49" s="238"/>
      <c r="E49" s="238"/>
      <c r="F49" s="238"/>
      <c r="G49" s="238"/>
    </row>
    <row r="50" spans="1:8" ht="15.75">
      <c r="A50" s="21"/>
      <c r="B50" s="22"/>
      <c r="C50" s="23"/>
      <c r="D50" s="23"/>
      <c r="E50" s="23"/>
      <c r="F50" s="23"/>
      <c r="G50" s="23"/>
    </row>
    <row r="51" spans="1:8" ht="15.75">
      <c r="A51" s="25"/>
      <c r="B51" s="26"/>
      <c r="C51" s="23"/>
      <c r="D51" s="23"/>
      <c r="E51" s="23"/>
      <c r="F51" s="23"/>
      <c r="G51" s="23"/>
    </row>
    <row r="52" spans="1:8" ht="15.75">
      <c r="A52" s="25"/>
      <c r="B52" s="26"/>
      <c r="C52" s="23"/>
      <c r="D52" s="23"/>
      <c r="E52" s="23"/>
      <c r="F52" s="23"/>
      <c r="G52" s="23"/>
    </row>
    <row r="53" spans="1:8" ht="15.75">
      <c r="A53" s="21"/>
      <c r="B53" s="22"/>
      <c r="C53" s="23"/>
      <c r="D53" s="23"/>
      <c r="E53" s="23"/>
      <c r="F53" s="23"/>
      <c r="G53" s="23"/>
    </row>
    <row r="54" spans="1:8" ht="15.75">
      <c r="A54" s="25"/>
      <c r="B54" s="26"/>
      <c r="C54" s="23"/>
      <c r="D54" s="23"/>
      <c r="E54" s="23"/>
      <c r="F54" s="23"/>
      <c r="G54" s="23"/>
    </row>
    <row r="55" spans="1:8" ht="15.75">
      <c r="A55" s="25"/>
      <c r="B55" s="26"/>
      <c r="C55" s="23"/>
      <c r="D55" s="23"/>
      <c r="E55" s="23"/>
      <c r="F55" s="23"/>
      <c r="G55" s="23"/>
    </row>
    <row r="56" spans="1:8" ht="15.75">
      <c r="A56" s="21"/>
      <c r="B56" s="22"/>
      <c r="C56" s="23"/>
      <c r="D56" s="23"/>
      <c r="E56" s="23"/>
      <c r="F56" s="23"/>
      <c r="G56" s="23"/>
    </row>
    <row r="57" spans="1:8" ht="15.75">
      <c r="A57" s="21"/>
      <c r="B57" s="22"/>
      <c r="C57" s="23"/>
      <c r="D57" s="23"/>
      <c r="E57" s="23"/>
      <c r="F57" s="23"/>
      <c r="G57" s="23"/>
    </row>
    <row r="58" spans="1:8" ht="15.75">
      <c r="A58" s="21"/>
      <c r="B58" s="22"/>
      <c r="C58" s="27"/>
      <c r="D58" s="27"/>
      <c r="E58" s="27"/>
      <c r="F58" s="27"/>
      <c r="G58" s="27"/>
    </row>
    <row r="59" spans="1:8" ht="15.75">
      <c r="A59" s="21"/>
      <c r="B59" s="22"/>
      <c r="C59" s="27"/>
      <c r="D59" s="27"/>
      <c r="E59" s="27"/>
      <c r="F59" s="27"/>
      <c r="G59" s="27"/>
    </row>
    <row r="60" spans="1:8" ht="15.75">
      <c r="A60" s="21"/>
      <c r="B60" s="22"/>
      <c r="C60" s="23"/>
      <c r="D60" s="23"/>
      <c r="E60" s="23"/>
      <c r="F60" s="23"/>
      <c r="G60" s="23"/>
    </row>
    <row r="61" spans="1:8" ht="15.75">
      <c r="A61" s="21"/>
      <c r="B61" s="22"/>
      <c r="C61" s="23"/>
      <c r="D61" s="23"/>
      <c r="E61" s="23"/>
      <c r="F61" s="23"/>
      <c r="G61" s="23"/>
    </row>
    <row r="62" spans="1:8">
      <c r="A62" s="28"/>
      <c r="B62" s="29"/>
      <c r="C62" s="30"/>
      <c r="D62" s="30"/>
      <c r="E62" s="30"/>
      <c r="F62" s="30"/>
      <c r="G62" s="30"/>
      <c r="H62" s="31"/>
    </row>
    <row r="63" spans="1:8">
      <c r="A63" s="28"/>
      <c r="B63" s="29"/>
      <c r="C63" s="30"/>
      <c r="D63" s="30"/>
      <c r="E63" s="30"/>
      <c r="F63" s="30"/>
      <c r="G63" s="30"/>
      <c r="H63" s="31"/>
    </row>
    <row r="64" spans="1:8">
      <c r="A64" s="28"/>
      <c r="B64" s="29"/>
      <c r="C64" s="30"/>
      <c r="D64" s="30"/>
      <c r="E64" s="30"/>
      <c r="F64" s="30"/>
      <c r="G64" s="30"/>
      <c r="H64" s="31"/>
    </row>
    <row r="65" spans="1:8">
      <c r="A65" s="28"/>
      <c r="B65" s="29"/>
      <c r="C65" s="30"/>
      <c r="D65" s="30"/>
      <c r="E65" s="30"/>
      <c r="F65" s="30"/>
      <c r="G65" s="30"/>
      <c r="H65" s="31"/>
    </row>
    <row r="66" spans="1:8">
      <c r="A66" s="28"/>
      <c r="B66" s="29"/>
      <c r="C66" s="30"/>
      <c r="D66" s="30"/>
      <c r="E66" s="30"/>
      <c r="F66" s="30"/>
      <c r="G66" s="30"/>
      <c r="H66" s="31"/>
    </row>
    <row r="67" spans="1:8">
      <c r="A67" s="28"/>
      <c r="B67" s="29"/>
      <c r="C67" s="30"/>
      <c r="D67" s="30"/>
      <c r="E67" s="30"/>
      <c r="F67" s="30"/>
      <c r="G67" s="30"/>
      <c r="H67" s="31"/>
    </row>
    <row r="68" spans="1:8">
      <c r="A68" s="28"/>
      <c r="B68" s="29"/>
      <c r="C68" s="30"/>
      <c r="D68" s="30"/>
      <c r="E68" s="30"/>
      <c r="F68" s="30"/>
      <c r="G68" s="30"/>
      <c r="H68" s="31"/>
    </row>
    <row r="69" spans="1:8">
      <c r="A69" s="28"/>
      <c r="B69" s="29"/>
      <c r="C69" s="30"/>
      <c r="D69" s="30"/>
      <c r="E69" s="30"/>
      <c r="F69" s="30"/>
      <c r="G69" s="30"/>
      <c r="H69" s="31"/>
    </row>
    <row r="70" spans="1:8">
      <c r="A70" s="28"/>
      <c r="B70" s="29"/>
      <c r="C70" s="30"/>
      <c r="D70" s="30"/>
      <c r="E70" s="30"/>
      <c r="F70" s="30"/>
      <c r="G70" s="30"/>
      <c r="H70" s="31"/>
    </row>
    <row r="71" spans="1:8">
      <c r="A71" s="32"/>
      <c r="B71" s="33"/>
      <c r="C71" s="34"/>
      <c r="D71" s="34"/>
      <c r="E71" s="34"/>
      <c r="F71" s="34"/>
      <c r="G71" s="34"/>
      <c r="H71" s="31"/>
    </row>
    <row r="72" spans="1:8">
      <c r="A72" s="28"/>
      <c r="B72" s="29"/>
      <c r="C72" s="30"/>
      <c r="D72" s="30"/>
      <c r="E72" s="30"/>
      <c r="F72" s="30"/>
      <c r="G72" s="30"/>
      <c r="H72" s="31"/>
    </row>
    <row r="73" spans="1:8">
      <c r="A73" s="32"/>
      <c r="B73" s="33"/>
      <c r="C73" s="34"/>
      <c r="D73" s="34"/>
      <c r="E73" s="34"/>
      <c r="F73" s="34"/>
      <c r="G73" s="34"/>
      <c r="H73" s="31"/>
    </row>
    <row r="74" spans="1:8">
      <c r="A74" s="28"/>
      <c r="B74" s="29"/>
      <c r="C74" s="30"/>
      <c r="D74" s="30"/>
      <c r="E74" s="30"/>
      <c r="F74" s="30"/>
      <c r="G74" s="30"/>
      <c r="H74" s="31"/>
    </row>
    <row r="75" spans="1:8">
      <c r="A75" s="32"/>
      <c r="B75" s="33"/>
      <c r="C75" s="34"/>
      <c r="D75" s="34"/>
      <c r="E75" s="34"/>
      <c r="F75" s="34"/>
      <c r="G75" s="34"/>
      <c r="H75" s="31"/>
    </row>
    <row r="76" spans="1:8">
      <c r="A76" s="28"/>
      <c r="B76" s="29"/>
      <c r="C76" s="30"/>
      <c r="D76" s="30"/>
      <c r="E76" s="30"/>
      <c r="F76" s="30"/>
      <c r="G76" s="30"/>
      <c r="H76" s="31"/>
    </row>
    <row r="77" spans="1:8">
      <c r="A77" s="28"/>
      <c r="B77" s="29"/>
      <c r="C77" s="30"/>
      <c r="D77" s="30"/>
      <c r="E77" s="30"/>
      <c r="F77" s="30"/>
      <c r="G77" s="30"/>
      <c r="H77" s="31"/>
    </row>
    <row r="78" spans="1:8">
      <c r="A78" s="28"/>
      <c r="B78" s="29"/>
      <c r="C78" s="30"/>
      <c r="D78" s="30"/>
      <c r="E78" s="30"/>
      <c r="F78" s="30"/>
      <c r="G78" s="30"/>
      <c r="H78" s="31"/>
    </row>
    <row r="79" spans="1:8">
      <c r="A79" s="32"/>
      <c r="B79" s="33"/>
      <c r="C79" s="34"/>
      <c r="D79" s="34"/>
      <c r="E79" s="34"/>
      <c r="F79" s="34"/>
      <c r="G79" s="34"/>
      <c r="H79" s="31"/>
    </row>
    <row r="80" spans="1:8">
      <c r="A80" s="32"/>
      <c r="B80" s="33"/>
      <c r="C80" s="34"/>
      <c r="D80" s="34"/>
      <c r="E80" s="34"/>
      <c r="F80" s="34"/>
      <c r="G80" s="34"/>
      <c r="H80" s="31"/>
    </row>
    <row r="81" spans="1:8">
      <c r="A81" s="28"/>
      <c r="B81" s="29"/>
      <c r="C81" s="30"/>
      <c r="D81" s="30"/>
      <c r="E81" s="30"/>
      <c r="F81" s="30"/>
      <c r="G81" s="30"/>
      <c r="H81" s="31"/>
    </row>
    <row r="82" spans="1:8">
      <c r="A82" s="28"/>
      <c r="B82" s="29"/>
      <c r="C82" s="30"/>
      <c r="D82" s="30"/>
      <c r="E82" s="30"/>
      <c r="F82" s="30"/>
      <c r="G82" s="30"/>
      <c r="H82" s="31"/>
    </row>
    <row r="83" spans="1:8">
      <c r="A83" s="28"/>
      <c r="B83" s="29"/>
      <c r="C83" s="30"/>
      <c r="D83" s="30"/>
      <c r="E83" s="30"/>
      <c r="F83" s="30"/>
      <c r="G83" s="30"/>
      <c r="H83" s="31"/>
    </row>
    <row r="84" spans="1:8">
      <c r="A84" s="32"/>
      <c r="B84" s="33"/>
      <c r="C84" s="34"/>
      <c r="D84" s="34"/>
      <c r="E84" s="34"/>
      <c r="F84" s="34"/>
      <c r="G84" s="34"/>
      <c r="H84" s="31"/>
    </row>
    <row r="85" spans="1:8">
      <c r="A85" s="32"/>
      <c r="B85" s="33"/>
      <c r="C85" s="34"/>
      <c r="D85" s="34"/>
      <c r="E85" s="34"/>
      <c r="F85" s="34"/>
      <c r="G85" s="34"/>
      <c r="H85" s="31"/>
    </row>
    <row r="86" spans="1:8">
      <c r="A86" s="32"/>
      <c r="B86" s="33"/>
      <c r="C86" s="34"/>
      <c r="D86" s="34"/>
      <c r="E86" s="34"/>
      <c r="F86" s="34"/>
      <c r="G86" s="34"/>
      <c r="H86" s="31"/>
    </row>
    <row r="87" spans="1:8">
      <c r="A87" s="28"/>
      <c r="B87" s="29"/>
      <c r="C87" s="30"/>
      <c r="D87" s="30"/>
      <c r="E87" s="30"/>
      <c r="F87" s="30"/>
      <c r="G87" s="30"/>
      <c r="H87" s="31"/>
    </row>
    <row r="88" spans="1:8">
      <c r="A88" s="28"/>
      <c r="B88" s="29"/>
      <c r="C88" s="30"/>
      <c r="D88" s="30"/>
      <c r="E88" s="30"/>
      <c r="F88" s="30"/>
      <c r="G88" s="30"/>
      <c r="H88" s="31"/>
    </row>
    <row r="89" spans="1:8">
      <c r="A89" s="32"/>
      <c r="B89" s="33"/>
      <c r="C89" s="34"/>
      <c r="D89" s="34"/>
      <c r="E89" s="34"/>
      <c r="F89" s="34"/>
      <c r="G89" s="34"/>
      <c r="H89" s="31"/>
    </row>
    <row r="90" spans="1:8">
      <c r="A90" s="32"/>
      <c r="B90" s="33"/>
      <c r="C90" s="34"/>
      <c r="D90" s="34"/>
      <c r="E90" s="34"/>
      <c r="F90" s="34"/>
      <c r="G90" s="34"/>
      <c r="H90" s="31"/>
    </row>
    <row r="91" spans="1:8">
      <c r="A91" s="28"/>
      <c r="B91" s="29"/>
      <c r="C91" s="30"/>
      <c r="D91" s="30"/>
      <c r="E91" s="30"/>
      <c r="F91" s="30"/>
      <c r="G91" s="30"/>
      <c r="H91" s="31"/>
    </row>
    <row r="92" spans="1:8">
      <c r="A92" s="28"/>
      <c r="B92" s="29"/>
      <c r="C92" s="30"/>
      <c r="D92" s="30"/>
      <c r="E92" s="30"/>
      <c r="F92" s="30"/>
      <c r="G92" s="30"/>
      <c r="H92" s="31"/>
    </row>
    <row r="93" spans="1:8">
      <c r="A93" s="28"/>
      <c r="B93" s="29"/>
      <c r="C93" s="30"/>
      <c r="D93" s="30"/>
      <c r="E93" s="30"/>
      <c r="F93" s="30"/>
      <c r="G93" s="30"/>
      <c r="H93" s="31"/>
    </row>
    <row r="94" spans="1:8">
      <c r="A94" s="32"/>
      <c r="B94" s="33"/>
      <c r="C94" s="34"/>
      <c r="D94" s="34"/>
      <c r="E94" s="34"/>
      <c r="F94" s="34"/>
      <c r="G94" s="34"/>
      <c r="H94" s="31"/>
    </row>
    <row r="95" spans="1:8">
      <c r="A95" s="28"/>
      <c r="B95" s="29"/>
      <c r="C95" s="30"/>
      <c r="D95" s="30"/>
      <c r="E95" s="30"/>
      <c r="F95" s="30"/>
      <c r="G95" s="30"/>
      <c r="H95" s="31"/>
    </row>
    <row r="96" spans="1:8">
      <c r="A96" s="32"/>
      <c r="B96" s="33"/>
      <c r="C96" s="34"/>
      <c r="D96" s="34"/>
      <c r="E96" s="34"/>
      <c r="F96" s="34"/>
      <c r="G96" s="34"/>
      <c r="H96" s="31"/>
    </row>
    <row r="97" spans="1:8">
      <c r="A97" s="28"/>
      <c r="B97" s="29"/>
      <c r="C97" s="30"/>
      <c r="D97" s="30"/>
      <c r="E97" s="30"/>
      <c r="F97" s="30"/>
      <c r="G97" s="30"/>
      <c r="H97" s="31"/>
    </row>
    <row r="98" spans="1:8">
      <c r="A98" s="28"/>
      <c r="B98" s="29"/>
      <c r="C98" s="30"/>
      <c r="D98" s="30"/>
      <c r="E98" s="30"/>
      <c r="F98" s="30"/>
      <c r="G98" s="30"/>
      <c r="H98" s="31"/>
    </row>
    <row r="99" spans="1:8">
      <c r="A99" s="32"/>
      <c r="B99" s="33"/>
      <c r="C99" s="34"/>
      <c r="D99" s="34"/>
      <c r="E99" s="34"/>
      <c r="F99" s="34"/>
      <c r="G99" s="34"/>
      <c r="H99" s="31"/>
    </row>
    <row r="100" spans="1:8">
      <c r="A100" s="32"/>
      <c r="B100" s="33"/>
      <c r="C100" s="34"/>
      <c r="D100" s="34"/>
      <c r="E100" s="34"/>
      <c r="F100" s="34"/>
      <c r="G100" s="34"/>
      <c r="H100" s="31"/>
    </row>
    <row r="101" spans="1:8">
      <c r="A101" s="28"/>
      <c r="B101" s="29"/>
      <c r="C101" s="30"/>
      <c r="D101" s="30"/>
      <c r="E101" s="30"/>
      <c r="F101" s="30"/>
      <c r="G101" s="30"/>
      <c r="H101" s="31"/>
    </row>
    <row r="102" spans="1:8">
      <c r="A102" s="32"/>
      <c r="B102" s="33"/>
      <c r="C102" s="34"/>
      <c r="D102" s="34"/>
      <c r="E102" s="34"/>
      <c r="F102" s="34"/>
      <c r="G102" s="34"/>
      <c r="H102" s="31"/>
    </row>
    <row r="103" spans="1:8">
      <c r="A103" s="28"/>
      <c r="B103" s="29"/>
      <c r="C103" s="30"/>
      <c r="D103" s="30"/>
      <c r="E103" s="30"/>
      <c r="F103" s="30"/>
      <c r="G103" s="30"/>
      <c r="H103" s="31"/>
    </row>
    <row r="104" spans="1:8">
      <c r="A104" s="32"/>
      <c r="B104" s="33"/>
      <c r="C104" s="34"/>
      <c r="D104" s="34"/>
      <c r="E104" s="34"/>
      <c r="F104" s="34"/>
      <c r="G104" s="34"/>
      <c r="H104" s="31"/>
    </row>
    <row r="105" spans="1:8">
      <c r="A105" s="32"/>
      <c r="B105" s="33"/>
      <c r="C105" s="34"/>
      <c r="D105" s="34"/>
      <c r="E105" s="34"/>
      <c r="F105" s="34"/>
      <c r="G105" s="34"/>
      <c r="H105" s="31"/>
    </row>
    <row r="106" spans="1:8">
      <c r="A106" s="32"/>
      <c r="B106" s="33"/>
      <c r="C106" s="34"/>
      <c r="D106" s="34"/>
      <c r="E106" s="34"/>
      <c r="F106" s="34"/>
      <c r="G106" s="34"/>
      <c r="H106" s="31"/>
    </row>
    <row r="107" spans="1:8">
      <c r="A107" s="32"/>
      <c r="B107" s="33"/>
      <c r="C107" s="34"/>
      <c r="D107" s="34"/>
      <c r="E107" s="34"/>
      <c r="F107" s="34"/>
      <c r="G107" s="34"/>
      <c r="H107" s="31"/>
    </row>
    <row r="108" spans="1:8">
      <c r="A108" s="28"/>
      <c r="B108" s="29"/>
      <c r="C108" s="30"/>
      <c r="D108" s="30"/>
      <c r="E108" s="30"/>
      <c r="F108" s="30"/>
      <c r="G108" s="30"/>
      <c r="H108" s="31"/>
    </row>
    <row r="109" spans="1:8">
      <c r="A109" s="32"/>
      <c r="B109" s="33"/>
      <c r="C109" s="34"/>
      <c r="D109" s="34"/>
      <c r="E109" s="34"/>
      <c r="F109" s="34"/>
      <c r="G109" s="34"/>
      <c r="H109" s="31"/>
    </row>
    <row r="110" spans="1:8">
      <c r="A110" s="28"/>
      <c r="B110" s="29"/>
      <c r="C110" s="30"/>
      <c r="D110" s="30"/>
      <c r="E110" s="30"/>
      <c r="F110" s="30"/>
      <c r="G110" s="30"/>
      <c r="H110" s="31"/>
    </row>
    <row r="111" spans="1:8">
      <c r="A111" s="32"/>
      <c r="B111" s="33"/>
      <c r="C111" s="34"/>
      <c r="D111" s="34"/>
      <c r="E111" s="34"/>
      <c r="F111" s="34"/>
      <c r="G111" s="34"/>
      <c r="H111" s="31"/>
    </row>
    <row r="112" spans="1:8">
      <c r="A112" s="28"/>
      <c r="B112" s="29"/>
      <c r="C112" s="30"/>
      <c r="D112" s="30"/>
      <c r="E112" s="30"/>
      <c r="F112" s="30"/>
      <c r="G112" s="30"/>
      <c r="H112" s="31"/>
    </row>
    <row r="113" spans="1:8">
      <c r="A113" s="32"/>
      <c r="B113" s="33"/>
      <c r="C113" s="34"/>
      <c r="D113" s="34"/>
      <c r="E113" s="34"/>
      <c r="F113" s="34"/>
      <c r="G113" s="34"/>
      <c r="H113" s="31"/>
    </row>
    <row r="114" spans="1:8">
      <c r="A114" s="28"/>
      <c r="B114" s="29"/>
      <c r="C114" s="30"/>
      <c r="D114" s="30"/>
      <c r="E114" s="30"/>
      <c r="F114" s="30"/>
      <c r="G114" s="30"/>
      <c r="H114" s="31"/>
    </row>
    <row r="115" spans="1:8">
      <c r="A115" s="28"/>
      <c r="B115" s="29"/>
      <c r="C115" s="30"/>
      <c r="D115" s="30"/>
      <c r="E115" s="30"/>
      <c r="F115" s="30"/>
      <c r="G115" s="30"/>
      <c r="H115" s="31"/>
    </row>
    <row r="116" spans="1:8">
      <c r="A116" s="28"/>
      <c r="B116" s="29"/>
      <c r="C116" s="30"/>
      <c r="D116" s="30"/>
      <c r="E116" s="30"/>
      <c r="F116" s="30"/>
      <c r="G116" s="30"/>
      <c r="H116" s="31"/>
    </row>
    <row r="117" spans="1:8">
      <c r="A117" s="28"/>
      <c r="B117" s="29"/>
      <c r="C117" s="30"/>
      <c r="D117" s="30"/>
      <c r="E117" s="30"/>
      <c r="F117" s="30"/>
      <c r="G117" s="30"/>
      <c r="H117" s="31"/>
    </row>
    <row r="118" spans="1:8">
      <c r="A118" s="35"/>
      <c r="B118" s="33"/>
      <c r="C118" s="34"/>
      <c r="D118" s="34"/>
      <c r="E118" s="34"/>
      <c r="F118" s="34"/>
      <c r="G118" s="34"/>
      <c r="H118" s="31"/>
    </row>
    <row r="119" spans="1:8">
      <c r="A119" s="36"/>
      <c r="B119" s="36"/>
      <c r="C119" s="36"/>
      <c r="D119" s="36"/>
      <c r="E119" s="36"/>
      <c r="F119" s="36"/>
      <c r="G119" s="36"/>
      <c r="H119" s="31"/>
    </row>
    <row r="120" spans="1:8">
      <c r="A120" s="36"/>
      <c r="B120" s="36"/>
      <c r="C120" s="36"/>
      <c r="D120" s="36"/>
      <c r="E120" s="36"/>
      <c r="F120" s="36"/>
      <c r="G120" s="36"/>
      <c r="H120" s="31"/>
    </row>
    <row r="121" spans="1:8">
      <c r="A121" s="36"/>
      <c r="B121" s="37"/>
      <c r="C121" s="36"/>
      <c r="D121" s="36"/>
      <c r="E121" s="36"/>
      <c r="F121" s="36"/>
      <c r="G121" s="37"/>
      <c r="H121" s="31"/>
    </row>
    <row r="122" spans="1:8">
      <c r="A122" s="31"/>
      <c r="B122" s="31"/>
      <c r="C122" s="31"/>
      <c r="D122" s="31"/>
      <c r="E122" s="31"/>
      <c r="F122" s="31"/>
      <c r="G122" s="31"/>
      <c r="H122" s="31"/>
    </row>
  </sheetData>
  <mergeCells count="14">
    <mergeCell ref="A49:G49"/>
    <mergeCell ref="A5:G5"/>
    <mergeCell ref="A9:A11"/>
    <mergeCell ref="B9:B11"/>
    <mergeCell ref="C9:C11"/>
    <mergeCell ref="D9:D11"/>
    <mergeCell ref="E9:E11"/>
    <mergeCell ref="F9:F11"/>
    <mergeCell ref="G9:G11"/>
    <mergeCell ref="F2:G3"/>
    <mergeCell ref="F4:G4"/>
    <mergeCell ref="A13:G13"/>
    <mergeCell ref="A23:G23"/>
    <mergeCell ref="A39:G39"/>
  </mergeCells>
  <pageMargins left="0.7" right="0.7" top="0.75" bottom="0.75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6"/>
  <sheetViews>
    <sheetView topLeftCell="A28" workbookViewId="0">
      <selection activeCell="B28" sqref="B28"/>
    </sheetView>
  </sheetViews>
  <sheetFormatPr defaultRowHeight="12.75"/>
  <cols>
    <col min="1" max="1" width="11.85546875" style="10" customWidth="1"/>
    <col min="2" max="2" width="48.28515625" style="10" customWidth="1"/>
    <col min="3" max="3" width="8" style="10" customWidth="1"/>
    <col min="4" max="4" width="15.7109375" style="10" customWidth="1"/>
    <col min="5" max="6" width="15.5703125" style="10" customWidth="1"/>
    <col min="7" max="7" width="15.140625" style="10" customWidth="1"/>
    <col min="8" max="8" width="9.140625" style="10"/>
    <col min="9" max="9" width="9.140625" style="10" customWidth="1"/>
    <col min="10" max="16384" width="9.140625" style="10"/>
  </cols>
  <sheetData>
    <row r="1" spans="1:8">
      <c r="F1" s="11" t="s">
        <v>111</v>
      </c>
    </row>
    <row r="2" spans="1:8" ht="8.25" customHeight="1">
      <c r="F2" s="237" t="s">
        <v>84</v>
      </c>
      <c r="G2" s="235"/>
      <c r="H2" s="158"/>
    </row>
    <row r="3" spans="1:8" ht="15" customHeight="1">
      <c r="F3" s="235"/>
      <c r="G3" s="235"/>
      <c r="H3" s="158"/>
    </row>
    <row r="4" spans="1:8" ht="15">
      <c r="F4" s="237" t="s">
        <v>99</v>
      </c>
      <c r="G4" s="235"/>
      <c r="H4" s="158"/>
    </row>
    <row r="5" spans="1:8" ht="36.75" customHeight="1">
      <c r="A5" s="207" t="s">
        <v>112</v>
      </c>
      <c r="B5" s="239"/>
      <c r="C5" s="239"/>
      <c r="D5" s="239"/>
      <c r="E5" s="239"/>
      <c r="F5" s="239"/>
      <c r="G5" s="239"/>
    </row>
    <row r="6" spans="1:8" ht="25.5" customHeight="1">
      <c r="A6" s="40">
        <v>15575000000</v>
      </c>
      <c r="B6" s="143"/>
      <c r="C6" s="143"/>
      <c r="D6" s="143"/>
      <c r="E6" s="143"/>
      <c r="F6" s="143"/>
      <c r="G6" s="143"/>
    </row>
    <row r="7" spans="1:8" ht="13.5" customHeight="1">
      <c r="A7" s="14" t="s">
        <v>20</v>
      </c>
      <c r="B7" s="143"/>
      <c r="C7" s="143"/>
      <c r="D7" s="143"/>
      <c r="E7" s="143"/>
      <c r="F7" s="143"/>
      <c r="G7" s="143"/>
    </row>
    <row r="8" spans="1:8" ht="15.75">
      <c r="A8" s="14"/>
      <c r="B8" s="14"/>
      <c r="C8" s="14"/>
      <c r="D8" s="14"/>
      <c r="E8" s="14"/>
      <c r="F8" s="14"/>
      <c r="G8" s="15" t="s">
        <v>87</v>
      </c>
    </row>
    <row r="9" spans="1:8" s="13" customFormat="1" ht="12.75" customHeight="1">
      <c r="A9" s="247" t="s">
        <v>113</v>
      </c>
      <c r="B9" s="247" t="s">
        <v>102</v>
      </c>
      <c r="C9" s="248" t="s">
        <v>90</v>
      </c>
      <c r="D9" s="248" t="s">
        <v>91</v>
      </c>
      <c r="E9" s="248" t="s">
        <v>92</v>
      </c>
      <c r="F9" s="248" t="s">
        <v>93</v>
      </c>
      <c r="G9" s="248" t="s">
        <v>94</v>
      </c>
    </row>
    <row r="10" spans="1:8" s="13" customFormat="1" ht="15">
      <c r="A10" s="247"/>
      <c r="B10" s="247"/>
      <c r="C10" s="248"/>
      <c r="D10" s="248"/>
      <c r="E10" s="248"/>
      <c r="F10" s="248"/>
      <c r="G10" s="248"/>
    </row>
    <row r="11" spans="1:8" s="13" customFormat="1" ht="15">
      <c r="A11" s="247"/>
      <c r="B11" s="247"/>
      <c r="C11" s="248"/>
      <c r="D11" s="248"/>
      <c r="E11" s="248"/>
      <c r="F11" s="248"/>
      <c r="G11" s="248"/>
    </row>
    <row r="12" spans="1:8" ht="15.75">
      <c r="A12" s="159">
        <v>1</v>
      </c>
      <c r="B12" s="159">
        <v>2</v>
      </c>
      <c r="C12" s="160">
        <v>3</v>
      </c>
      <c r="D12" s="160">
        <v>4</v>
      </c>
      <c r="E12" s="160">
        <v>5</v>
      </c>
      <c r="F12" s="160">
        <v>6</v>
      </c>
      <c r="G12" s="160">
        <v>7</v>
      </c>
    </row>
    <row r="13" spans="1:8" ht="15.75">
      <c r="A13" s="243" t="s">
        <v>114</v>
      </c>
      <c r="B13" s="243"/>
      <c r="C13" s="243"/>
      <c r="D13" s="243"/>
      <c r="E13" s="243"/>
      <c r="F13" s="243"/>
      <c r="G13" s="243"/>
    </row>
    <row r="14" spans="1:8" ht="15.75">
      <c r="A14" s="18" t="s">
        <v>2</v>
      </c>
      <c r="B14" s="19" t="s">
        <v>115</v>
      </c>
      <c r="C14" s="17"/>
      <c r="D14" s="147">
        <f>D16+D17+D18+D19+D20</f>
        <v>125183000</v>
      </c>
      <c r="E14" s="147">
        <f>E16+E17+E18+E19+E20</f>
        <v>132370600</v>
      </c>
      <c r="F14" s="147">
        <f>F16+F17+F18+F19+F20</f>
        <v>138304500</v>
      </c>
      <c r="G14" s="147">
        <f>G16+G17+G18+G19+G20</f>
        <v>144542400</v>
      </c>
    </row>
    <row r="15" spans="1:8" ht="15.75">
      <c r="A15" s="16">
        <v>10000000</v>
      </c>
      <c r="B15" s="47" t="s">
        <v>116</v>
      </c>
      <c r="C15" s="17"/>
      <c r="D15" s="147">
        <f>D16+D17+D18+D19</f>
        <v>124194900</v>
      </c>
      <c r="E15" s="147">
        <f>E16+E17+E18+E19</f>
        <v>131226900</v>
      </c>
      <c r="F15" s="147">
        <f>F16+F17+F18+F19</f>
        <v>137124400</v>
      </c>
      <c r="G15" s="147">
        <f>G16+G17+G18+G19</f>
        <v>143324300</v>
      </c>
    </row>
    <row r="16" spans="1:8" ht="36" customHeight="1">
      <c r="A16" s="16">
        <v>11000000</v>
      </c>
      <c r="B16" s="48" t="s">
        <v>291</v>
      </c>
      <c r="C16" s="17"/>
      <c r="D16" s="147">
        <v>45521900</v>
      </c>
      <c r="E16" s="147">
        <v>51756750</v>
      </c>
      <c r="F16" s="147">
        <v>55012800</v>
      </c>
      <c r="G16" s="147">
        <v>58866700</v>
      </c>
    </row>
    <row r="17" spans="1:8" ht="31.5">
      <c r="A17" s="16">
        <v>13000000</v>
      </c>
      <c r="B17" s="48" t="s">
        <v>292</v>
      </c>
      <c r="C17" s="17"/>
      <c r="D17" s="17">
        <v>5700</v>
      </c>
      <c r="E17" s="17">
        <v>6000</v>
      </c>
      <c r="F17" s="17">
        <v>6300</v>
      </c>
      <c r="G17" s="17">
        <v>6600</v>
      </c>
    </row>
    <row r="18" spans="1:8" ht="15.75">
      <c r="A18" s="16">
        <v>14000000</v>
      </c>
      <c r="B18" s="47" t="s">
        <v>159</v>
      </c>
      <c r="C18" s="17"/>
      <c r="D18" s="17">
        <v>2221700</v>
      </c>
      <c r="E18" s="17">
        <v>819550</v>
      </c>
      <c r="F18" s="17">
        <v>862900</v>
      </c>
      <c r="G18" s="17">
        <v>906100</v>
      </c>
    </row>
    <row r="19" spans="1:8" ht="47.25">
      <c r="A19" s="16">
        <v>18000000</v>
      </c>
      <c r="B19" s="48" t="s">
        <v>293</v>
      </c>
      <c r="C19" s="17"/>
      <c r="D19" s="17">
        <v>76445600</v>
      </c>
      <c r="E19" s="17">
        <v>78644600</v>
      </c>
      <c r="F19" s="17">
        <v>81242400</v>
      </c>
      <c r="G19" s="17">
        <v>83544900</v>
      </c>
    </row>
    <row r="20" spans="1:8" ht="15.75">
      <c r="A20" s="16">
        <v>20000000</v>
      </c>
      <c r="B20" s="47" t="s">
        <v>118</v>
      </c>
      <c r="C20" s="17"/>
      <c r="D20" s="17">
        <f>D21+D22</f>
        <v>988100</v>
      </c>
      <c r="E20" s="17">
        <v>1143700</v>
      </c>
      <c r="F20" s="17">
        <v>1180100</v>
      </c>
      <c r="G20" s="17">
        <v>1218100</v>
      </c>
    </row>
    <row r="21" spans="1:8" ht="15.75">
      <c r="A21" s="16">
        <v>21000000</v>
      </c>
      <c r="B21" s="47" t="s">
        <v>294</v>
      </c>
      <c r="C21" s="17"/>
      <c r="D21" s="17">
        <v>91100</v>
      </c>
      <c r="E21" s="17">
        <v>220000</v>
      </c>
      <c r="F21" s="17">
        <v>231000</v>
      </c>
      <c r="G21" s="17">
        <v>242600</v>
      </c>
    </row>
    <row r="22" spans="1:8" ht="31.5">
      <c r="A22" s="16">
        <v>22000000</v>
      </c>
      <c r="B22" s="48" t="s">
        <v>295</v>
      </c>
      <c r="C22" s="17"/>
      <c r="D22" s="17">
        <v>897000</v>
      </c>
      <c r="E22" s="17">
        <v>923700</v>
      </c>
      <c r="F22" s="17">
        <v>949100</v>
      </c>
      <c r="G22" s="17">
        <v>975500</v>
      </c>
      <c r="H22" s="10" t="s">
        <v>296</v>
      </c>
    </row>
    <row r="23" spans="1:8" ht="15.75">
      <c r="A23" s="16">
        <v>30000000</v>
      </c>
      <c r="B23" s="47" t="s">
        <v>119</v>
      </c>
      <c r="C23" s="17"/>
      <c r="D23" s="17"/>
      <c r="E23" s="17"/>
      <c r="F23" s="17"/>
      <c r="G23" s="17"/>
    </row>
    <row r="24" spans="1:8" ht="15.75" hidden="1">
      <c r="A24" s="16" t="s">
        <v>117</v>
      </c>
      <c r="B24" s="47"/>
      <c r="C24" s="17"/>
      <c r="D24" s="17"/>
      <c r="E24" s="17"/>
      <c r="F24" s="17"/>
      <c r="G24" s="17"/>
    </row>
    <row r="25" spans="1:8" ht="15.75">
      <c r="A25" s="18" t="s">
        <v>2</v>
      </c>
      <c r="B25" s="19" t="s">
        <v>120</v>
      </c>
      <c r="C25" s="17"/>
      <c r="D25" s="17">
        <f>D27+D30</f>
        <v>5822230</v>
      </c>
      <c r="E25" s="17">
        <f>E26+E28</f>
        <v>6171600</v>
      </c>
      <c r="F25" s="17">
        <f>F26+F28</f>
        <v>6537100</v>
      </c>
      <c r="G25" s="17">
        <f>G26+G28</f>
        <v>6922700</v>
      </c>
    </row>
    <row r="26" spans="1:8" ht="15.75">
      <c r="A26" s="16">
        <v>10000000</v>
      </c>
      <c r="B26" s="47" t="s">
        <v>116</v>
      </c>
      <c r="C26" s="17"/>
      <c r="D26" s="17"/>
      <c r="E26" s="17">
        <v>175400</v>
      </c>
      <c r="F26" s="17">
        <v>180700</v>
      </c>
      <c r="G26" s="17">
        <v>186100</v>
      </c>
    </row>
    <row r="27" spans="1:8" ht="15.75">
      <c r="A27" s="16">
        <v>19000000</v>
      </c>
      <c r="B27" s="47" t="s">
        <v>297</v>
      </c>
      <c r="C27" s="17"/>
      <c r="D27" s="17">
        <v>170300</v>
      </c>
      <c r="E27" s="17">
        <v>175400</v>
      </c>
      <c r="F27" s="17">
        <v>180700</v>
      </c>
      <c r="G27" s="17">
        <v>186100</v>
      </c>
    </row>
    <row r="28" spans="1:8" ht="15.75">
      <c r="A28" s="16">
        <v>20000000</v>
      </c>
      <c r="B28" s="47" t="s">
        <v>118</v>
      </c>
      <c r="C28" s="17"/>
      <c r="D28" s="17">
        <f>D29+D30</f>
        <v>5651930</v>
      </c>
      <c r="E28" s="17">
        <f>E29+E30</f>
        <v>5996200</v>
      </c>
      <c r="F28" s="17">
        <f>F29+F30</f>
        <v>6356400</v>
      </c>
      <c r="G28" s="17">
        <f>G29+G30</f>
        <v>6736600</v>
      </c>
    </row>
    <row r="29" spans="1:8" ht="15.75">
      <c r="A29" s="16">
        <v>24000000</v>
      </c>
      <c r="B29" s="47" t="s">
        <v>298</v>
      </c>
      <c r="C29" s="17"/>
      <c r="D29" s="17"/>
      <c r="E29" s="17">
        <v>5200</v>
      </c>
      <c r="F29" s="17">
        <v>5400</v>
      </c>
      <c r="G29" s="17">
        <v>5600</v>
      </c>
    </row>
    <row r="30" spans="1:8" ht="15.75">
      <c r="A30" s="16">
        <v>25000000</v>
      </c>
      <c r="B30" s="47" t="s">
        <v>299</v>
      </c>
      <c r="C30" s="17"/>
      <c r="D30" s="17">
        <v>5651930</v>
      </c>
      <c r="E30" s="17">
        <v>5991000</v>
      </c>
      <c r="F30" s="17">
        <v>6351000</v>
      </c>
      <c r="G30" s="17">
        <v>6731000</v>
      </c>
    </row>
    <row r="31" spans="1:8" ht="15.75">
      <c r="A31" s="16">
        <v>30000000</v>
      </c>
      <c r="B31" s="47" t="s">
        <v>119</v>
      </c>
      <c r="C31" s="17"/>
      <c r="D31" s="17"/>
      <c r="E31" s="17"/>
      <c r="F31" s="17"/>
      <c r="G31" s="17"/>
    </row>
    <row r="32" spans="1:8" ht="15.75" hidden="1" customHeight="1">
      <c r="A32" s="16"/>
      <c r="B32" s="47"/>
      <c r="C32" s="17"/>
      <c r="D32" s="17"/>
      <c r="E32" s="17"/>
      <c r="F32" s="17"/>
      <c r="G32" s="17"/>
    </row>
    <row r="33" spans="1:7" ht="15.75">
      <c r="A33" s="16">
        <v>50000000</v>
      </c>
      <c r="B33" s="47" t="s">
        <v>121</v>
      </c>
      <c r="C33" s="17"/>
      <c r="D33" s="17"/>
      <c r="E33" s="17"/>
      <c r="F33" s="17"/>
      <c r="G33" s="17"/>
    </row>
    <row r="34" spans="1:7" ht="15.75">
      <c r="A34" s="16" t="s">
        <v>117</v>
      </c>
      <c r="B34" s="47"/>
      <c r="C34" s="17"/>
      <c r="D34" s="17"/>
      <c r="E34" s="17"/>
      <c r="F34" s="17"/>
      <c r="G34" s="17"/>
    </row>
    <row r="35" spans="1:7" ht="15.75">
      <c r="A35" s="18" t="s">
        <v>2</v>
      </c>
      <c r="B35" s="19" t="s">
        <v>107</v>
      </c>
      <c r="C35" s="17"/>
      <c r="D35" s="17">
        <f>D36+D37</f>
        <v>131005230</v>
      </c>
      <c r="E35" s="17">
        <f>E36+E37</f>
        <v>138542200</v>
      </c>
      <c r="F35" s="17">
        <f>F36+F37</f>
        <v>144841600</v>
      </c>
      <c r="G35" s="17">
        <f>G36+G37</f>
        <v>151465100</v>
      </c>
    </row>
    <row r="36" spans="1:7" ht="15.75">
      <c r="A36" s="18" t="s">
        <v>2</v>
      </c>
      <c r="B36" s="19" t="s">
        <v>95</v>
      </c>
      <c r="C36" s="20"/>
      <c r="D36" s="17">
        <v>125183000</v>
      </c>
      <c r="E36" s="17">
        <v>132370600</v>
      </c>
      <c r="F36" s="17">
        <v>138304500</v>
      </c>
      <c r="G36" s="17">
        <v>144542400</v>
      </c>
    </row>
    <row r="37" spans="1:7" ht="15.75">
      <c r="A37" s="18" t="s">
        <v>2</v>
      </c>
      <c r="B37" s="19" t="s">
        <v>104</v>
      </c>
      <c r="C37" s="17"/>
      <c r="D37" s="17">
        <v>5822230</v>
      </c>
      <c r="E37" s="17">
        <f>E25</f>
        <v>6171600</v>
      </c>
      <c r="F37" s="17">
        <f>F25</f>
        <v>6537100</v>
      </c>
      <c r="G37" s="17">
        <f>G25</f>
        <v>6922700</v>
      </c>
    </row>
    <row r="38" spans="1:7" ht="15.75">
      <c r="A38" s="243" t="s">
        <v>122</v>
      </c>
      <c r="B38" s="243"/>
      <c r="C38" s="243"/>
      <c r="D38" s="243"/>
      <c r="E38" s="243"/>
      <c r="F38" s="243"/>
      <c r="G38" s="243"/>
    </row>
    <row r="39" spans="1:7" ht="15.75">
      <c r="A39" s="18">
        <v>40000000</v>
      </c>
      <c r="B39" s="19" t="s">
        <v>115</v>
      </c>
      <c r="C39" s="20"/>
      <c r="D39" s="17">
        <f>D41+D44</f>
        <v>201429700</v>
      </c>
      <c r="E39" s="17">
        <f>E41+E44</f>
        <v>212523900</v>
      </c>
      <c r="F39" s="17">
        <f>F41+F44</f>
        <v>238879300</v>
      </c>
      <c r="G39" s="17">
        <f>G41+G44</f>
        <v>264748500</v>
      </c>
    </row>
    <row r="40" spans="1:7" ht="15.75">
      <c r="A40" s="18">
        <v>41000000</v>
      </c>
      <c r="B40" s="19" t="s">
        <v>300</v>
      </c>
      <c r="C40" s="20"/>
      <c r="D40" s="17">
        <v>212059725</v>
      </c>
      <c r="E40" s="17"/>
      <c r="F40" s="17"/>
      <c r="G40" s="17"/>
    </row>
    <row r="41" spans="1:7" ht="15.75">
      <c r="A41" s="16">
        <v>41020000</v>
      </c>
      <c r="B41" s="47" t="s">
        <v>123</v>
      </c>
      <c r="C41" s="20"/>
      <c r="D41" s="17">
        <v>62833800</v>
      </c>
      <c r="E41" s="17">
        <v>72178200</v>
      </c>
      <c r="F41" s="17">
        <v>85166400</v>
      </c>
      <c r="G41" s="17">
        <v>100546300</v>
      </c>
    </row>
    <row r="42" spans="1:7" ht="15.75" hidden="1">
      <c r="A42" s="16">
        <v>41020100</v>
      </c>
      <c r="B42" s="148" t="s">
        <v>160</v>
      </c>
      <c r="C42" s="20"/>
      <c r="D42" s="17">
        <v>62833800</v>
      </c>
      <c r="E42" s="17">
        <v>72178200</v>
      </c>
      <c r="F42" s="17">
        <v>85166400</v>
      </c>
      <c r="G42" s="17">
        <v>100546300</v>
      </c>
    </row>
    <row r="43" spans="1:7" ht="15.75">
      <c r="A43" s="16">
        <v>41020100</v>
      </c>
      <c r="B43" s="148" t="s">
        <v>160</v>
      </c>
      <c r="C43" s="20"/>
      <c r="D43" s="17">
        <v>62833800</v>
      </c>
      <c r="E43" s="17">
        <v>72178200</v>
      </c>
      <c r="F43" s="17">
        <v>85166400</v>
      </c>
      <c r="G43" s="17">
        <v>100546300</v>
      </c>
    </row>
    <row r="44" spans="1:7" ht="15.75">
      <c r="A44" s="16">
        <v>41030000</v>
      </c>
      <c r="B44" s="47" t="s">
        <v>301</v>
      </c>
      <c r="C44" s="20"/>
      <c r="D44" s="17">
        <f>D45+D46</f>
        <v>138595900</v>
      </c>
      <c r="E44" s="17">
        <v>140345700</v>
      </c>
      <c r="F44" s="17">
        <v>153712900</v>
      </c>
      <c r="G44" s="17">
        <v>164202200</v>
      </c>
    </row>
    <row r="45" spans="1:7" ht="28.5" customHeight="1">
      <c r="A45" s="16">
        <v>41033900</v>
      </c>
      <c r="B45" s="149" t="s">
        <v>161</v>
      </c>
      <c r="C45" s="150"/>
      <c r="D45" s="17">
        <v>128595900</v>
      </c>
      <c r="E45" s="17">
        <v>140345700</v>
      </c>
      <c r="F45" s="17">
        <v>153712900</v>
      </c>
      <c r="G45" s="17">
        <v>164202200</v>
      </c>
    </row>
    <row r="46" spans="1:7" ht="63">
      <c r="A46" s="16">
        <v>41034500</v>
      </c>
      <c r="B46" s="48" t="s">
        <v>302</v>
      </c>
      <c r="C46" s="20"/>
      <c r="D46" s="17">
        <v>10000000</v>
      </c>
      <c r="E46" s="20"/>
      <c r="F46" s="20"/>
      <c r="G46" s="20"/>
    </row>
    <row r="47" spans="1:7" ht="15.75">
      <c r="A47" s="18" t="s">
        <v>2</v>
      </c>
      <c r="B47" s="19" t="s">
        <v>120</v>
      </c>
      <c r="C47" s="20"/>
      <c r="D47" s="20"/>
      <c r="E47" s="20"/>
      <c r="F47" s="20"/>
      <c r="G47" s="20"/>
    </row>
    <row r="48" spans="1:7" ht="15.75">
      <c r="A48" s="18">
        <v>41000000</v>
      </c>
      <c r="B48" s="19" t="s">
        <v>300</v>
      </c>
      <c r="C48" s="20"/>
      <c r="D48" s="17">
        <v>19355744</v>
      </c>
      <c r="E48" s="20"/>
      <c r="F48" s="20"/>
      <c r="G48" s="20"/>
    </row>
    <row r="49" spans="1:7" ht="15.75">
      <c r="A49" s="16">
        <v>41020000</v>
      </c>
      <c r="B49" s="47" t="s">
        <v>123</v>
      </c>
      <c r="C49" s="20"/>
      <c r="D49" s="20"/>
      <c r="E49" s="20"/>
      <c r="F49" s="20"/>
      <c r="G49" s="20"/>
    </row>
    <row r="50" spans="1:7" ht="15.75">
      <c r="A50" s="16">
        <v>41030000</v>
      </c>
      <c r="B50" s="47" t="s">
        <v>124</v>
      </c>
      <c r="C50" s="20"/>
      <c r="D50" s="20"/>
      <c r="E50" s="20"/>
      <c r="F50" s="20"/>
      <c r="G50" s="20"/>
    </row>
    <row r="51" spans="1:7" ht="15.75">
      <c r="A51" s="18" t="s">
        <v>2</v>
      </c>
      <c r="B51" s="19" t="s">
        <v>110</v>
      </c>
      <c r="C51" s="17"/>
      <c r="D51" s="17">
        <f>D39+D47</f>
        <v>201429700</v>
      </c>
      <c r="E51" s="17">
        <f>E39+E47</f>
        <v>212523900</v>
      </c>
      <c r="F51" s="17">
        <f>F39+F47</f>
        <v>238879300</v>
      </c>
      <c r="G51" s="17">
        <f>G39+G47</f>
        <v>264748500</v>
      </c>
    </row>
    <row r="52" spans="1:7" ht="15.75">
      <c r="A52" s="18" t="s">
        <v>2</v>
      </c>
      <c r="B52" s="19" t="s">
        <v>95</v>
      </c>
      <c r="C52" s="20"/>
      <c r="D52" s="17">
        <f>D39</f>
        <v>201429700</v>
      </c>
      <c r="E52" s="17">
        <f>E39</f>
        <v>212523900</v>
      </c>
      <c r="F52" s="17">
        <f>F39</f>
        <v>238879300</v>
      </c>
      <c r="G52" s="17">
        <f>G39</f>
        <v>264748500</v>
      </c>
    </row>
    <row r="53" spans="1:7" ht="15.75">
      <c r="A53" s="18" t="s">
        <v>2</v>
      </c>
      <c r="B53" s="19" t="s">
        <v>104</v>
      </c>
      <c r="C53" s="17"/>
      <c r="D53" s="17">
        <f>D47</f>
        <v>0</v>
      </c>
      <c r="E53" s="17">
        <f>E47</f>
        <v>0</v>
      </c>
      <c r="F53" s="17">
        <f>F47</f>
        <v>0</v>
      </c>
      <c r="G53" s="17">
        <f>G47</f>
        <v>0</v>
      </c>
    </row>
    <row r="54" spans="1:7" ht="15.75" customHeight="1">
      <c r="A54" s="243" t="s">
        <v>125</v>
      </c>
      <c r="B54" s="243"/>
      <c r="C54" s="243"/>
      <c r="D54" s="243"/>
      <c r="E54" s="243"/>
      <c r="F54" s="243"/>
      <c r="G54" s="243"/>
    </row>
    <row r="55" spans="1:7" ht="15.75">
      <c r="A55" s="18" t="s">
        <v>2</v>
      </c>
      <c r="B55" s="19" t="s">
        <v>115</v>
      </c>
      <c r="C55" s="17"/>
      <c r="D55" s="17">
        <f>D56+D58</f>
        <v>9000746</v>
      </c>
      <c r="E55" s="17">
        <v>2282000</v>
      </c>
      <c r="F55" s="17">
        <v>2487000</v>
      </c>
      <c r="G55" s="17">
        <v>2714300</v>
      </c>
    </row>
    <row r="56" spans="1:7" ht="15.75">
      <c r="A56" s="16">
        <v>41040000</v>
      </c>
      <c r="B56" s="47" t="s">
        <v>126</v>
      </c>
      <c r="C56" s="17"/>
      <c r="D56" s="17">
        <v>1888573</v>
      </c>
      <c r="E56" s="17"/>
      <c r="F56" s="17"/>
      <c r="G56" s="17"/>
    </row>
    <row r="57" spans="1:7" ht="126">
      <c r="A57" s="90">
        <v>41040200</v>
      </c>
      <c r="B57" s="48" t="s">
        <v>303</v>
      </c>
      <c r="C57" s="17"/>
      <c r="D57" s="17">
        <v>1888573</v>
      </c>
      <c r="E57" s="17"/>
      <c r="F57" s="17"/>
      <c r="G57" s="17"/>
    </row>
    <row r="58" spans="1:7" ht="15.75">
      <c r="A58" s="16">
        <v>41050000</v>
      </c>
      <c r="B58" s="47" t="s">
        <v>127</v>
      </c>
      <c r="C58" s="17"/>
      <c r="D58" s="17">
        <f>D59+D60+D62+D6</f>
        <v>7112173</v>
      </c>
      <c r="E58" s="17">
        <v>2282000</v>
      </c>
      <c r="F58" s="17">
        <v>2487000</v>
      </c>
      <c r="G58" s="17">
        <v>2714300</v>
      </c>
    </row>
    <row r="59" spans="1:7" ht="93" customHeight="1">
      <c r="A59" s="90">
        <v>41051000</v>
      </c>
      <c r="B59" s="151" t="s">
        <v>304</v>
      </c>
      <c r="C59" s="17"/>
      <c r="D59" s="17">
        <v>2656620</v>
      </c>
      <c r="E59" s="17"/>
      <c r="F59" s="17"/>
      <c r="G59" s="17"/>
    </row>
    <row r="60" spans="1:7" ht="113.25" customHeight="1">
      <c r="A60" s="90">
        <v>41051200</v>
      </c>
      <c r="B60" s="151" t="s">
        <v>305</v>
      </c>
      <c r="C60" s="17"/>
      <c r="D60" s="17">
        <v>1018090</v>
      </c>
      <c r="E60" s="17"/>
      <c r="F60" s="17"/>
      <c r="G60" s="17"/>
    </row>
    <row r="61" spans="1:7" ht="77.25" customHeight="1">
      <c r="A61" s="90">
        <v>41051400</v>
      </c>
      <c r="B61" s="151" t="s">
        <v>170</v>
      </c>
      <c r="C61" s="17"/>
      <c r="D61" s="17"/>
      <c r="E61" s="17"/>
      <c r="F61" s="17"/>
      <c r="G61" s="17"/>
    </row>
    <row r="62" spans="1:7" ht="33" customHeight="1">
      <c r="A62" s="90">
        <v>41053900</v>
      </c>
      <c r="B62" s="151" t="s">
        <v>306</v>
      </c>
      <c r="C62" s="17"/>
      <c r="D62" s="17">
        <v>3437463</v>
      </c>
      <c r="E62" s="17"/>
      <c r="F62" s="17"/>
      <c r="G62" s="17"/>
    </row>
    <row r="63" spans="1:7" ht="187.5" customHeight="1">
      <c r="A63" s="90"/>
      <c r="B63" s="151" t="s">
        <v>307</v>
      </c>
      <c r="C63" s="17"/>
      <c r="D63" s="17">
        <v>2566095</v>
      </c>
      <c r="E63" s="17"/>
      <c r="F63" s="17"/>
      <c r="G63" s="17"/>
    </row>
    <row r="64" spans="1:7" ht="143.25" customHeight="1">
      <c r="A64" s="90"/>
      <c r="B64" s="151" t="s">
        <v>308</v>
      </c>
      <c r="C64" s="17"/>
      <c r="D64" s="17">
        <v>871368</v>
      </c>
      <c r="E64" s="17"/>
      <c r="F64" s="17"/>
      <c r="G64" s="17"/>
    </row>
    <row r="65" spans="1:8" ht="15.75">
      <c r="A65" s="18" t="s">
        <v>2</v>
      </c>
      <c r="B65" s="19" t="s">
        <v>120</v>
      </c>
      <c r="C65" s="17"/>
      <c r="D65" s="17">
        <f>D67</f>
        <v>23507769</v>
      </c>
      <c r="E65" s="17"/>
      <c r="F65" s="17"/>
      <c r="G65" s="17"/>
    </row>
    <row r="66" spans="1:8" ht="15.75">
      <c r="A66" s="16">
        <v>41040000</v>
      </c>
      <c r="B66" s="47" t="s">
        <v>128</v>
      </c>
      <c r="C66" s="17"/>
      <c r="D66" s="17"/>
      <c r="E66" s="17"/>
      <c r="F66" s="17"/>
      <c r="G66" s="17"/>
    </row>
    <row r="67" spans="1:8" ht="15.75">
      <c r="A67" s="16">
        <v>41050000</v>
      </c>
      <c r="B67" s="47" t="s">
        <v>129</v>
      </c>
      <c r="C67" s="17"/>
      <c r="D67" s="17">
        <f>D68+D69</f>
        <v>23507769</v>
      </c>
      <c r="E67" s="17"/>
      <c r="F67" s="152"/>
      <c r="G67" s="17"/>
    </row>
    <row r="68" spans="1:8" ht="78.75">
      <c r="A68" s="16">
        <v>41053400</v>
      </c>
      <c r="B68" s="48" t="s">
        <v>309</v>
      </c>
      <c r="C68" s="17"/>
      <c r="D68" s="17">
        <v>19355744</v>
      </c>
      <c r="E68" s="17"/>
      <c r="F68" s="152"/>
      <c r="G68" s="17"/>
    </row>
    <row r="69" spans="1:8" ht="31.5">
      <c r="A69" s="16">
        <v>41053600</v>
      </c>
      <c r="B69" s="48" t="s">
        <v>310</v>
      </c>
      <c r="C69" s="17"/>
      <c r="D69" s="17">
        <v>4152025</v>
      </c>
      <c r="E69" s="17"/>
      <c r="F69" s="152"/>
      <c r="G69" s="17"/>
    </row>
    <row r="70" spans="1:8" ht="15.75">
      <c r="A70" s="18" t="s">
        <v>2</v>
      </c>
      <c r="B70" s="19" t="s">
        <v>130</v>
      </c>
      <c r="C70" s="17"/>
      <c r="D70" s="17">
        <f>D55+D65</f>
        <v>32508515</v>
      </c>
      <c r="E70" s="17">
        <v>2282000</v>
      </c>
      <c r="F70" s="17">
        <v>2487000</v>
      </c>
      <c r="G70" s="17">
        <v>2714300</v>
      </c>
    </row>
    <row r="71" spans="1:8" ht="15.75">
      <c r="A71" s="18" t="s">
        <v>2</v>
      </c>
      <c r="B71" s="19" t="s">
        <v>95</v>
      </c>
      <c r="C71" s="17"/>
      <c r="D71" s="17">
        <v>10630025</v>
      </c>
      <c r="E71" s="17">
        <v>2282000</v>
      </c>
      <c r="F71" s="17">
        <v>2487000</v>
      </c>
      <c r="G71" s="17">
        <v>2714300</v>
      </c>
    </row>
    <row r="72" spans="1:8" ht="15.75">
      <c r="A72" s="18" t="s">
        <v>2</v>
      </c>
      <c r="B72" s="19" t="s">
        <v>104</v>
      </c>
      <c r="C72" s="20"/>
      <c r="D72" s="17">
        <v>18732769</v>
      </c>
      <c r="E72" s="17"/>
      <c r="F72" s="17"/>
      <c r="G72" s="17"/>
    </row>
    <row r="73" spans="1:8" ht="15.75">
      <c r="A73" s="18" t="s">
        <v>2</v>
      </c>
      <c r="B73" s="19" t="s">
        <v>131</v>
      </c>
      <c r="C73" s="20"/>
      <c r="D73" s="17">
        <f>D14+D25+D51+D70</f>
        <v>364943445</v>
      </c>
      <c r="E73" s="17">
        <f>E14+E25+E51+E70</f>
        <v>353348100</v>
      </c>
      <c r="F73" s="17">
        <f>F14+F25+F51+F70</f>
        <v>386207900</v>
      </c>
      <c r="G73" s="17">
        <f>G14+G25+G51+G70</f>
        <v>418927900</v>
      </c>
    </row>
    <row r="74" spans="1:8" ht="15.75">
      <c r="A74" s="18" t="s">
        <v>2</v>
      </c>
      <c r="B74" s="19" t="s">
        <v>95</v>
      </c>
      <c r="C74" s="17"/>
      <c r="D74" s="17">
        <f>D14+D39+D55</f>
        <v>335613446</v>
      </c>
      <c r="E74" s="17">
        <f>E14+E39+E55</f>
        <v>347176500</v>
      </c>
      <c r="F74" s="17">
        <f>F14+F39+F55</f>
        <v>379670800</v>
      </c>
      <c r="G74" s="17">
        <f>G14+G39+G55</f>
        <v>412005200</v>
      </c>
    </row>
    <row r="75" spans="1:8" ht="15.75">
      <c r="A75" s="18" t="s">
        <v>2</v>
      </c>
      <c r="B75" s="19" t="s">
        <v>104</v>
      </c>
      <c r="C75" s="17"/>
      <c r="D75" s="17">
        <f>D25+D47+D65</f>
        <v>29329999</v>
      </c>
      <c r="E75" s="17">
        <f>E25+E47+E65</f>
        <v>6171600</v>
      </c>
      <c r="F75" s="17">
        <f>F25+F47+F65</f>
        <v>6537100</v>
      </c>
      <c r="G75" s="17">
        <f>G25+G47+G65</f>
        <v>6922700</v>
      </c>
    </row>
    <row r="76" spans="1:8">
      <c r="A76" s="153"/>
      <c r="B76" s="154"/>
      <c r="C76" s="155"/>
      <c r="D76" s="155"/>
      <c r="E76" s="155"/>
      <c r="F76" s="155"/>
      <c r="G76" s="155"/>
      <c r="H76" s="31"/>
    </row>
    <row r="77" spans="1:8">
      <c r="A77" s="153"/>
      <c r="B77" s="154"/>
      <c r="C77" s="155"/>
      <c r="D77" s="155"/>
      <c r="E77" s="155"/>
      <c r="F77" s="155"/>
      <c r="G77" s="155"/>
      <c r="H77" s="31"/>
    </row>
    <row r="78" spans="1:8">
      <c r="A78" s="153"/>
      <c r="B78" s="154"/>
      <c r="C78" s="155"/>
      <c r="D78" s="155"/>
      <c r="E78" s="155"/>
      <c r="F78" s="155"/>
      <c r="G78" s="155"/>
      <c r="H78" s="31"/>
    </row>
    <row r="79" spans="1:8">
      <c r="A79" s="153"/>
      <c r="B79" s="154"/>
      <c r="C79" s="155"/>
      <c r="D79" s="155"/>
      <c r="E79" s="155"/>
      <c r="F79" s="155"/>
      <c r="G79" s="155"/>
      <c r="H79" s="31"/>
    </row>
    <row r="80" spans="1:8">
      <c r="A80" s="153"/>
      <c r="B80" s="154"/>
      <c r="C80" s="155"/>
      <c r="D80" s="155"/>
      <c r="E80" s="155"/>
      <c r="F80" s="155"/>
      <c r="G80" s="155"/>
      <c r="H80" s="31"/>
    </row>
    <row r="81" spans="1:8">
      <c r="A81" s="153"/>
      <c r="B81" s="154"/>
      <c r="C81" s="155"/>
      <c r="D81" s="155"/>
      <c r="E81" s="155"/>
      <c r="F81" s="155"/>
      <c r="G81" s="155"/>
      <c r="H81" s="31"/>
    </row>
    <row r="82" spans="1:8">
      <c r="A82" s="153"/>
      <c r="B82" s="154"/>
      <c r="C82" s="155"/>
      <c r="D82" s="155"/>
      <c r="E82" s="155"/>
      <c r="F82" s="155"/>
      <c r="G82" s="155"/>
      <c r="H82" s="31"/>
    </row>
    <row r="83" spans="1:8">
      <c r="A83" s="153"/>
      <c r="B83" s="154"/>
      <c r="C83" s="155"/>
      <c r="D83" s="155"/>
      <c r="E83" s="155"/>
      <c r="F83" s="155"/>
      <c r="G83" s="155"/>
      <c r="H83" s="31"/>
    </row>
    <row r="84" spans="1:8">
      <c r="A84" s="28"/>
      <c r="B84" s="29"/>
      <c r="C84" s="30"/>
      <c r="D84" s="30"/>
      <c r="E84" s="30"/>
      <c r="F84" s="30"/>
      <c r="G84" s="30"/>
      <c r="H84" s="31"/>
    </row>
    <row r="85" spans="1:8">
      <c r="A85" s="32"/>
      <c r="B85" s="33"/>
      <c r="C85" s="34"/>
      <c r="D85" s="34"/>
      <c r="E85" s="34"/>
      <c r="F85" s="34"/>
      <c r="G85" s="34"/>
      <c r="H85" s="31"/>
    </row>
    <row r="86" spans="1:8">
      <c r="A86" s="28"/>
      <c r="B86" s="29"/>
      <c r="C86" s="30"/>
      <c r="D86" s="30"/>
      <c r="E86" s="30"/>
      <c r="F86" s="30"/>
      <c r="G86" s="30"/>
      <c r="H86" s="31"/>
    </row>
    <row r="87" spans="1:8">
      <c r="A87" s="32"/>
      <c r="B87" s="33"/>
      <c r="C87" s="34"/>
      <c r="D87" s="34"/>
      <c r="E87" s="34"/>
      <c r="F87" s="34"/>
      <c r="G87" s="34"/>
      <c r="H87" s="31"/>
    </row>
    <row r="88" spans="1:8">
      <c r="A88" s="28"/>
      <c r="B88" s="29"/>
      <c r="C88" s="30"/>
      <c r="D88" s="30"/>
      <c r="E88" s="30"/>
      <c r="F88" s="30"/>
      <c r="G88" s="30"/>
      <c r="H88" s="31"/>
    </row>
    <row r="89" spans="1:8">
      <c r="A89" s="32"/>
      <c r="B89" s="33"/>
      <c r="C89" s="34"/>
      <c r="D89" s="34"/>
      <c r="E89" s="34"/>
      <c r="F89" s="34"/>
      <c r="G89" s="34"/>
      <c r="H89" s="31"/>
    </row>
    <row r="90" spans="1:8">
      <c r="A90" s="28"/>
      <c r="B90" s="29"/>
      <c r="C90" s="30"/>
      <c r="D90" s="30"/>
      <c r="E90" s="30"/>
      <c r="F90" s="30"/>
      <c r="G90" s="30"/>
      <c r="H90" s="31"/>
    </row>
    <row r="91" spans="1:8">
      <c r="A91" s="28"/>
      <c r="B91" s="29"/>
      <c r="C91" s="30"/>
      <c r="D91" s="30"/>
      <c r="E91" s="30"/>
      <c r="F91" s="30"/>
      <c r="G91" s="30"/>
      <c r="H91" s="31"/>
    </row>
    <row r="92" spans="1:8">
      <c r="A92" s="28"/>
      <c r="B92" s="29"/>
      <c r="C92" s="30"/>
      <c r="D92" s="30"/>
      <c r="E92" s="30"/>
      <c r="F92" s="30"/>
      <c r="G92" s="30"/>
      <c r="H92" s="31"/>
    </row>
    <row r="93" spans="1:8">
      <c r="A93" s="32"/>
      <c r="B93" s="33"/>
      <c r="C93" s="34"/>
      <c r="D93" s="34"/>
      <c r="E93" s="34"/>
      <c r="F93" s="34"/>
      <c r="G93" s="34"/>
      <c r="H93" s="31"/>
    </row>
    <row r="94" spans="1:8">
      <c r="A94" s="32"/>
      <c r="B94" s="33"/>
      <c r="C94" s="34"/>
      <c r="D94" s="34"/>
      <c r="E94" s="34"/>
      <c r="F94" s="34"/>
      <c r="G94" s="34"/>
      <c r="H94" s="31"/>
    </row>
    <row r="95" spans="1:8">
      <c r="A95" s="28"/>
      <c r="B95" s="29"/>
      <c r="C95" s="30"/>
      <c r="D95" s="30"/>
      <c r="E95" s="30"/>
      <c r="F95" s="30"/>
      <c r="G95" s="30"/>
      <c r="H95" s="31"/>
    </row>
    <row r="96" spans="1:8">
      <c r="A96" s="28"/>
      <c r="B96" s="29"/>
      <c r="C96" s="30"/>
      <c r="D96" s="30"/>
      <c r="E96" s="30"/>
      <c r="F96" s="30"/>
      <c r="G96" s="30"/>
      <c r="H96" s="31"/>
    </row>
    <row r="97" spans="1:8">
      <c r="A97" s="28"/>
      <c r="B97" s="29"/>
      <c r="C97" s="30"/>
      <c r="D97" s="30"/>
      <c r="E97" s="30"/>
      <c r="F97" s="30"/>
      <c r="G97" s="30"/>
      <c r="H97" s="31"/>
    </row>
    <row r="98" spans="1:8">
      <c r="A98" s="32"/>
      <c r="B98" s="33"/>
      <c r="C98" s="34"/>
      <c r="D98" s="34"/>
      <c r="E98" s="34"/>
      <c r="F98" s="34"/>
      <c r="G98" s="34"/>
      <c r="H98" s="31"/>
    </row>
    <row r="99" spans="1:8">
      <c r="A99" s="32"/>
      <c r="B99" s="33"/>
      <c r="C99" s="34"/>
      <c r="D99" s="34"/>
      <c r="E99" s="34"/>
      <c r="F99" s="34"/>
      <c r="G99" s="34"/>
      <c r="H99" s="31"/>
    </row>
    <row r="100" spans="1:8">
      <c r="A100" s="32"/>
      <c r="B100" s="33"/>
      <c r="C100" s="34"/>
      <c r="D100" s="34"/>
      <c r="E100" s="34"/>
      <c r="F100" s="34"/>
      <c r="G100" s="34"/>
      <c r="H100" s="31"/>
    </row>
    <row r="101" spans="1:8">
      <c r="A101" s="28"/>
      <c r="B101" s="29"/>
      <c r="C101" s="30"/>
      <c r="D101" s="30"/>
      <c r="E101" s="30"/>
      <c r="F101" s="30"/>
      <c r="G101" s="30"/>
      <c r="H101" s="31"/>
    </row>
    <row r="102" spans="1:8">
      <c r="A102" s="28"/>
      <c r="B102" s="29"/>
      <c r="C102" s="30"/>
      <c r="D102" s="30"/>
      <c r="E102" s="30"/>
      <c r="F102" s="30"/>
      <c r="G102" s="30"/>
      <c r="H102" s="31"/>
    </row>
    <row r="103" spans="1:8">
      <c r="A103" s="32"/>
      <c r="B103" s="33"/>
      <c r="C103" s="34"/>
      <c r="D103" s="34"/>
      <c r="E103" s="34"/>
      <c r="F103" s="34"/>
      <c r="G103" s="34"/>
      <c r="H103" s="31"/>
    </row>
    <row r="104" spans="1:8">
      <c r="A104" s="32"/>
      <c r="B104" s="33"/>
      <c r="C104" s="34"/>
      <c r="D104" s="34"/>
      <c r="E104" s="34"/>
      <c r="F104" s="34"/>
      <c r="G104" s="34"/>
      <c r="H104" s="31"/>
    </row>
    <row r="105" spans="1:8">
      <c r="A105" s="28"/>
      <c r="B105" s="29"/>
      <c r="C105" s="30"/>
      <c r="D105" s="30"/>
      <c r="E105" s="30"/>
      <c r="F105" s="30"/>
      <c r="G105" s="30"/>
      <c r="H105" s="31"/>
    </row>
    <row r="106" spans="1:8">
      <c r="A106" s="28"/>
      <c r="B106" s="29"/>
      <c r="C106" s="30"/>
      <c r="D106" s="30"/>
      <c r="E106" s="30"/>
      <c r="F106" s="30"/>
      <c r="G106" s="30"/>
      <c r="H106" s="31"/>
    </row>
    <row r="107" spans="1:8">
      <c r="A107" s="28"/>
      <c r="B107" s="29"/>
      <c r="C107" s="30"/>
      <c r="D107" s="30"/>
      <c r="E107" s="30"/>
      <c r="F107" s="30"/>
      <c r="G107" s="30"/>
      <c r="H107" s="31"/>
    </row>
    <row r="108" spans="1:8">
      <c r="A108" s="32"/>
      <c r="B108" s="33"/>
      <c r="C108" s="34"/>
      <c r="D108" s="34"/>
      <c r="E108" s="34"/>
      <c r="F108" s="34"/>
      <c r="G108" s="34"/>
      <c r="H108" s="31"/>
    </row>
    <row r="109" spans="1:8">
      <c r="A109" s="28"/>
      <c r="B109" s="29"/>
      <c r="C109" s="30"/>
      <c r="D109" s="30"/>
      <c r="E109" s="30"/>
      <c r="F109" s="30"/>
      <c r="G109" s="30"/>
      <c r="H109" s="31"/>
    </row>
    <row r="110" spans="1:8">
      <c r="A110" s="32"/>
      <c r="B110" s="33"/>
      <c r="C110" s="34"/>
      <c r="D110" s="34"/>
      <c r="E110" s="34"/>
      <c r="F110" s="34"/>
      <c r="G110" s="34"/>
      <c r="H110" s="31"/>
    </row>
    <row r="111" spans="1:8">
      <c r="A111" s="28"/>
      <c r="B111" s="29"/>
      <c r="C111" s="30"/>
      <c r="D111" s="30"/>
      <c r="E111" s="30"/>
      <c r="F111" s="30"/>
      <c r="G111" s="30"/>
      <c r="H111" s="31"/>
    </row>
    <row r="112" spans="1:8">
      <c r="A112" s="28"/>
      <c r="B112" s="29"/>
      <c r="C112" s="30"/>
      <c r="D112" s="30"/>
      <c r="E112" s="30"/>
      <c r="F112" s="30"/>
      <c r="G112" s="30"/>
      <c r="H112" s="31"/>
    </row>
    <row r="113" spans="1:8">
      <c r="A113" s="32"/>
      <c r="B113" s="33"/>
      <c r="C113" s="34"/>
      <c r="D113" s="34"/>
      <c r="E113" s="34"/>
      <c r="F113" s="34"/>
      <c r="G113" s="34"/>
      <c r="H113" s="31"/>
    </row>
    <row r="114" spans="1:8">
      <c r="A114" s="32"/>
      <c r="B114" s="33"/>
      <c r="C114" s="34"/>
      <c r="D114" s="34"/>
      <c r="E114" s="34"/>
      <c r="F114" s="34"/>
      <c r="G114" s="34"/>
      <c r="H114" s="31"/>
    </row>
    <row r="115" spans="1:8">
      <c r="A115" s="28"/>
      <c r="B115" s="29"/>
      <c r="C115" s="30"/>
      <c r="D115" s="30"/>
      <c r="E115" s="30"/>
      <c r="F115" s="30"/>
      <c r="G115" s="30"/>
      <c r="H115" s="31"/>
    </row>
    <row r="116" spans="1:8">
      <c r="A116" s="32"/>
      <c r="B116" s="33"/>
      <c r="C116" s="34"/>
      <c r="D116" s="34"/>
      <c r="E116" s="34"/>
      <c r="F116" s="34"/>
      <c r="G116" s="34"/>
      <c r="H116" s="31"/>
    </row>
    <row r="117" spans="1:8">
      <c r="A117" s="28"/>
      <c r="B117" s="29"/>
      <c r="C117" s="30"/>
      <c r="D117" s="30"/>
      <c r="E117" s="30"/>
      <c r="F117" s="30"/>
      <c r="G117" s="30"/>
      <c r="H117" s="31"/>
    </row>
    <row r="118" spans="1:8">
      <c r="A118" s="32"/>
      <c r="B118" s="33"/>
      <c r="C118" s="34"/>
      <c r="D118" s="34"/>
      <c r="E118" s="34"/>
      <c r="F118" s="34"/>
      <c r="G118" s="34"/>
      <c r="H118" s="31"/>
    </row>
    <row r="119" spans="1:8">
      <c r="A119" s="32"/>
      <c r="B119" s="33"/>
      <c r="C119" s="34"/>
      <c r="D119" s="34"/>
      <c r="E119" s="34"/>
      <c r="F119" s="34"/>
      <c r="G119" s="34"/>
      <c r="H119" s="31"/>
    </row>
    <row r="120" spans="1:8">
      <c r="A120" s="32"/>
      <c r="B120" s="33"/>
      <c r="C120" s="34"/>
      <c r="D120" s="34"/>
      <c r="E120" s="34"/>
      <c r="F120" s="34"/>
      <c r="G120" s="34"/>
      <c r="H120" s="31"/>
    </row>
    <row r="121" spans="1:8">
      <c r="A121" s="32"/>
      <c r="B121" s="33"/>
      <c r="C121" s="34"/>
      <c r="D121" s="34"/>
      <c r="E121" s="34"/>
      <c r="F121" s="34"/>
      <c r="G121" s="34"/>
      <c r="H121" s="31"/>
    </row>
    <row r="122" spans="1:8">
      <c r="A122" s="28"/>
      <c r="B122" s="29"/>
      <c r="C122" s="30"/>
      <c r="D122" s="30"/>
      <c r="E122" s="30"/>
      <c r="F122" s="30"/>
      <c r="G122" s="30"/>
      <c r="H122" s="31"/>
    </row>
    <row r="123" spans="1:8">
      <c r="A123" s="32"/>
      <c r="B123" s="33"/>
      <c r="C123" s="34"/>
      <c r="D123" s="34"/>
      <c r="E123" s="34"/>
      <c r="F123" s="34"/>
      <c r="G123" s="34"/>
      <c r="H123" s="31"/>
    </row>
    <row r="124" spans="1:8">
      <c r="A124" s="28"/>
      <c r="B124" s="29"/>
      <c r="C124" s="30"/>
      <c r="D124" s="30"/>
      <c r="E124" s="30"/>
      <c r="F124" s="30"/>
      <c r="G124" s="30"/>
      <c r="H124" s="31"/>
    </row>
    <row r="125" spans="1:8">
      <c r="A125" s="32"/>
      <c r="B125" s="33"/>
      <c r="C125" s="34"/>
      <c r="D125" s="34"/>
      <c r="E125" s="34"/>
      <c r="F125" s="34"/>
      <c r="G125" s="34"/>
      <c r="H125" s="31"/>
    </row>
    <row r="126" spans="1:8">
      <c r="A126" s="28"/>
      <c r="B126" s="29"/>
      <c r="C126" s="30"/>
      <c r="D126" s="30"/>
      <c r="E126" s="30"/>
      <c r="F126" s="30"/>
      <c r="G126" s="30"/>
      <c r="H126" s="31"/>
    </row>
    <row r="127" spans="1:8">
      <c r="A127" s="32"/>
      <c r="B127" s="33"/>
      <c r="C127" s="34"/>
      <c r="D127" s="34"/>
      <c r="E127" s="34"/>
      <c r="F127" s="34"/>
      <c r="G127" s="34"/>
      <c r="H127" s="31"/>
    </row>
    <row r="128" spans="1:8">
      <c r="A128" s="28"/>
      <c r="B128" s="29"/>
      <c r="C128" s="30"/>
      <c r="D128" s="30"/>
      <c r="E128" s="30"/>
      <c r="F128" s="30"/>
      <c r="G128" s="30"/>
      <c r="H128" s="31"/>
    </row>
    <row r="129" spans="1:8">
      <c r="A129" s="28"/>
      <c r="B129" s="29"/>
      <c r="C129" s="30"/>
      <c r="D129" s="30"/>
      <c r="E129" s="30"/>
      <c r="F129" s="30"/>
      <c r="G129" s="30"/>
      <c r="H129" s="31"/>
    </row>
    <row r="130" spans="1:8">
      <c r="A130" s="28"/>
      <c r="B130" s="29"/>
      <c r="C130" s="30"/>
      <c r="D130" s="30"/>
      <c r="E130" s="30"/>
      <c r="F130" s="30"/>
      <c r="G130" s="30"/>
      <c r="H130" s="31"/>
    </row>
    <row r="131" spans="1:8">
      <c r="A131" s="28"/>
      <c r="B131" s="29"/>
      <c r="C131" s="30"/>
      <c r="D131" s="30"/>
      <c r="E131" s="30"/>
      <c r="F131" s="30"/>
      <c r="G131" s="30"/>
      <c r="H131" s="31"/>
    </row>
    <row r="132" spans="1:8">
      <c r="A132" s="35"/>
      <c r="B132" s="33"/>
      <c r="C132" s="34"/>
      <c r="D132" s="34"/>
      <c r="E132" s="34"/>
      <c r="F132" s="34"/>
      <c r="G132" s="34"/>
      <c r="H132" s="31"/>
    </row>
    <row r="133" spans="1:8">
      <c r="A133" s="36"/>
      <c r="B133" s="36"/>
      <c r="C133" s="36"/>
      <c r="D133" s="36"/>
      <c r="E133" s="36"/>
      <c r="F133" s="36"/>
      <c r="G133" s="36"/>
      <c r="H133" s="31"/>
    </row>
    <row r="134" spans="1:8">
      <c r="A134" s="36"/>
      <c r="B134" s="36"/>
      <c r="C134" s="36"/>
      <c r="D134" s="36"/>
      <c r="E134" s="36"/>
      <c r="F134" s="36"/>
      <c r="G134" s="36"/>
      <c r="H134" s="31"/>
    </row>
    <row r="135" spans="1:8">
      <c r="A135" s="36"/>
      <c r="B135" s="37"/>
      <c r="C135" s="36"/>
      <c r="D135" s="36"/>
      <c r="E135" s="36"/>
      <c r="F135" s="36"/>
      <c r="G135" s="37"/>
      <c r="H135" s="31"/>
    </row>
    <row r="136" spans="1:8">
      <c r="A136" s="31"/>
      <c r="B136" s="31"/>
      <c r="C136" s="31"/>
      <c r="D136" s="31"/>
      <c r="E136" s="31"/>
      <c r="F136" s="31"/>
      <c r="G136" s="31"/>
      <c r="H136" s="31"/>
    </row>
  </sheetData>
  <mergeCells count="13">
    <mergeCell ref="F2:G3"/>
    <mergeCell ref="F4:G4"/>
    <mergeCell ref="A13:G13"/>
    <mergeCell ref="A38:G38"/>
    <mergeCell ref="A54:G54"/>
    <mergeCell ref="A5:G5"/>
    <mergeCell ref="A9:A11"/>
    <mergeCell ref="B9:B11"/>
    <mergeCell ref="C9:C11"/>
    <mergeCell ref="D9:D11"/>
    <mergeCell ref="E9:E11"/>
    <mergeCell ref="F9:F11"/>
    <mergeCell ref="G9:G11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6"/>
  <sheetViews>
    <sheetView zoomScaleNormal="100" workbookViewId="0">
      <selection activeCell="H9" sqref="A9:XFD11"/>
    </sheetView>
  </sheetViews>
  <sheetFormatPr defaultRowHeight="12.75"/>
  <cols>
    <col min="1" max="1" width="13.28515625" style="10" customWidth="1"/>
    <col min="2" max="2" width="38.7109375" style="10" customWidth="1"/>
    <col min="3" max="3" width="7.7109375" style="10" customWidth="1"/>
    <col min="4" max="5" width="15.7109375" style="10" customWidth="1"/>
    <col min="6" max="6" width="16" style="10" customWidth="1"/>
    <col min="7" max="7" width="17.28515625" style="10" customWidth="1"/>
    <col min="8" max="14" width="9.140625" style="10"/>
    <col min="15" max="18" width="14.5703125" style="10" customWidth="1"/>
    <col min="19" max="16384" width="9.140625" style="10"/>
  </cols>
  <sheetData>
    <row r="1" spans="1:22">
      <c r="F1" s="11" t="s">
        <v>98</v>
      </c>
    </row>
    <row r="2" spans="1:22" ht="27" customHeight="1">
      <c r="F2" s="237" t="s">
        <v>84</v>
      </c>
      <c r="G2" s="235"/>
      <c r="H2" s="142"/>
    </row>
    <row r="3" spans="1:22" ht="6" customHeight="1">
      <c r="F3" s="142"/>
      <c r="G3" s="142"/>
      <c r="H3" s="142"/>
    </row>
    <row r="4" spans="1:22" ht="15">
      <c r="F4" s="237" t="s">
        <v>99</v>
      </c>
      <c r="G4" s="235"/>
      <c r="H4" s="142"/>
    </row>
    <row r="5" spans="1:22" ht="29.25" customHeight="1">
      <c r="A5" s="207" t="s">
        <v>100</v>
      </c>
      <c r="B5" s="239"/>
      <c r="C5" s="239"/>
      <c r="D5" s="239"/>
      <c r="E5" s="239"/>
      <c r="F5" s="239"/>
      <c r="G5" s="239"/>
    </row>
    <row r="6" spans="1:22" ht="25.5" customHeight="1">
      <c r="A6" s="144">
        <v>15575000000</v>
      </c>
      <c r="B6" s="141"/>
      <c r="C6" s="38"/>
      <c r="D6" s="38"/>
      <c r="E6" s="38"/>
      <c r="F6" s="38"/>
      <c r="G6" s="38"/>
    </row>
    <row r="7" spans="1:22" ht="13.5" customHeight="1">
      <c r="A7" s="13" t="s">
        <v>20</v>
      </c>
      <c r="B7" s="141"/>
      <c r="C7" s="38"/>
      <c r="D7" s="38"/>
      <c r="E7" s="38"/>
      <c r="F7" s="38"/>
      <c r="G7" s="38"/>
    </row>
    <row r="8" spans="1:22">
      <c r="G8" s="39" t="s">
        <v>87</v>
      </c>
    </row>
    <row r="9" spans="1:22" s="13" customFormat="1" ht="12.75" customHeight="1">
      <c r="A9" s="247" t="s">
        <v>101</v>
      </c>
      <c r="B9" s="247" t="s">
        <v>102</v>
      </c>
      <c r="C9" s="248" t="s">
        <v>90</v>
      </c>
      <c r="D9" s="249" t="s">
        <v>91</v>
      </c>
      <c r="E9" s="249" t="s">
        <v>92</v>
      </c>
      <c r="F9" s="249" t="s">
        <v>93</v>
      </c>
      <c r="G9" s="248" t="s">
        <v>94</v>
      </c>
    </row>
    <row r="10" spans="1:22" s="13" customFormat="1" ht="15">
      <c r="A10" s="247"/>
      <c r="B10" s="247"/>
      <c r="C10" s="248"/>
      <c r="D10" s="249"/>
      <c r="E10" s="249"/>
      <c r="F10" s="249"/>
      <c r="G10" s="248"/>
    </row>
    <row r="11" spans="1:22" s="13" customFormat="1" ht="15">
      <c r="A11" s="247"/>
      <c r="B11" s="247"/>
      <c r="C11" s="248"/>
      <c r="D11" s="249"/>
      <c r="E11" s="249"/>
      <c r="F11" s="249"/>
      <c r="G11" s="248"/>
    </row>
    <row r="12" spans="1:22" ht="15.75">
      <c r="A12" s="55">
        <v>1</v>
      </c>
      <c r="B12" s="55">
        <v>2</v>
      </c>
      <c r="C12" s="56">
        <v>3</v>
      </c>
      <c r="D12" s="56">
        <v>4</v>
      </c>
      <c r="E12" s="56">
        <v>5</v>
      </c>
      <c r="F12" s="56">
        <v>6</v>
      </c>
      <c r="G12" s="54">
        <v>7</v>
      </c>
    </row>
    <row r="13" spans="1:22" ht="15.75">
      <c r="A13" s="244" t="s">
        <v>311</v>
      </c>
      <c r="B13" s="245"/>
      <c r="C13" s="245"/>
      <c r="D13" s="245"/>
      <c r="E13" s="245"/>
      <c r="F13" s="245"/>
      <c r="G13" s="246"/>
    </row>
    <row r="14" spans="1:22" ht="31.5">
      <c r="A14" s="18" t="s">
        <v>1</v>
      </c>
      <c r="B14" s="161" t="s">
        <v>103</v>
      </c>
      <c r="C14" s="147">
        <f>C15+C16</f>
        <v>0</v>
      </c>
      <c r="D14" s="147">
        <f>D15+D16</f>
        <v>364943445</v>
      </c>
      <c r="E14" s="147">
        <f t="shared" ref="E14:G14" si="0">E15+E16</f>
        <v>353348100</v>
      </c>
      <c r="F14" s="147">
        <f t="shared" si="0"/>
        <v>386207900</v>
      </c>
      <c r="G14" s="147">
        <f t="shared" si="0"/>
        <v>418927900</v>
      </c>
      <c r="H14" s="162"/>
      <c r="M14" s="31"/>
      <c r="N14" s="31"/>
      <c r="O14" s="31"/>
      <c r="P14" s="31"/>
      <c r="Q14" s="31"/>
      <c r="R14" s="31"/>
      <c r="S14" s="31"/>
      <c r="T14" s="31"/>
      <c r="U14" s="31"/>
      <c r="V14" s="31"/>
    </row>
    <row r="15" spans="1:22" ht="15.75">
      <c r="A15" s="18" t="s">
        <v>2</v>
      </c>
      <c r="B15" s="161" t="s">
        <v>95</v>
      </c>
      <c r="C15" s="147">
        <v>0</v>
      </c>
      <c r="D15" s="147">
        <v>335613446</v>
      </c>
      <c r="E15" s="147">
        <v>347176500</v>
      </c>
      <c r="F15" s="147">
        <v>379670800</v>
      </c>
      <c r="G15" s="147">
        <v>412005200</v>
      </c>
      <c r="H15" s="162"/>
      <c r="M15" s="31"/>
      <c r="N15" s="31"/>
      <c r="O15" s="23"/>
      <c r="P15" s="23"/>
      <c r="Q15" s="23"/>
      <c r="R15" s="23"/>
      <c r="S15" s="31"/>
      <c r="T15" s="31"/>
      <c r="U15" s="31"/>
      <c r="V15" s="31"/>
    </row>
    <row r="16" spans="1:22" ht="15.75">
      <c r="A16" s="18" t="s">
        <v>2</v>
      </c>
      <c r="B16" s="19" t="s">
        <v>104</v>
      </c>
      <c r="C16" s="20">
        <v>0</v>
      </c>
      <c r="D16" s="20">
        <v>29329999</v>
      </c>
      <c r="E16" s="20">
        <v>6171600</v>
      </c>
      <c r="F16" s="20">
        <v>6537100</v>
      </c>
      <c r="G16" s="20">
        <v>6922700</v>
      </c>
      <c r="M16" s="31"/>
      <c r="N16" s="31"/>
      <c r="O16" s="30"/>
      <c r="P16" s="30"/>
      <c r="Q16" s="30"/>
      <c r="R16" s="30"/>
      <c r="S16" s="31"/>
      <c r="T16" s="31"/>
      <c r="U16" s="31"/>
      <c r="V16" s="31"/>
    </row>
    <row r="17" spans="1:22" ht="15.75">
      <c r="A17" s="18" t="s">
        <v>28</v>
      </c>
      <c r="B17" s="19" t="s">
        <v>105</v>
      </c>
      <c r="C17" s="20">
        <v>0</v>
      </c>
      <c r="D17" s="20">
        <f>D18+D19</f>
        <v>36387464</v>
      </c>
      <c r="E17" s="20">
        <v>0</v>
      </c>
      <c r="F17" s="20">
        <v>0</v>
      </c>
      <c r="G17" s="20">
        <v>0</v>
      </c>
      <c r="M17" s="31"/>
      <c r="N17" s="31"/>
      <c r="O17" s="30"/>
      <c r="P17" s="30"/>
      <c r="Q17" s="30"/>
      <c r="R17" s="30"/>
      <c r="S17" s="31"/>
      <c r="T17" s="31"/>
      <c r="U17" s="31"/>
      <c r="V17" s="31"/>
    </row>
    <row r="18" spans="1:22" ht="15.75">
      <c r="A18" s="18" t="s">
        <v>2</v>
      </c>
      <c r="B18" s="19" t="s">
        <v>95</v>
      </c>
      <c r="C18" s="20">
        <v>0</v>
      </c>
      <c r="D18" s="20">
        <v>-324808</v>
      </c>
      <c r="E18" s="20">
        <v>0</v>
      </c>
      <c r="F18" s="20">
        <v>0</v>
      </c>
      <c r="G18" s="20">
        <v>0</v>
      </c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ht="15.75">
      <c r="A19" s="18" t="s">
        <v>2</v>
      </c>
      <c r="B19" s="19" t="s">
        <v>104</v>
      </c>
      <c r="C19" s="20">
        <v>0</v>
      </c>
      <c r="D19" s="20">
        <v>36712272</v>
      </c>
      <c r="E19" s="20">
        <v>0</v>
      </c>
      <c r="F19" s="20">
        <v>0</v>
      </c>
      <c r="G19" s="20">
        <v>0</v>
      </c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ht="15.75">
      <c r="A20" s="18" t="s">
        <v>29</v>
      </c>
      <c r="B20" s="19" t="s">
        <v>106</v>
      </c>
      <c r="C20" s="17">
        <v>0</v>
      </c>
      <c r="D20" s="17">
        <f>D21+D22</f>
        <v>0</v>
      </c>
      <c r="E20" s="17">
        <v>0</v>
      </c>
      <c r="F20" s="17">
        <v>0</v>
      </c>
      <c r="G20" s="17">
        <v>0</v>
      </c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5.75">
      <c r="A21" s="18" t="s">
        <v>2</v>
      </c>
      <c r="B21" s="19" t="s">
        <v>95</v>
      </c>
      <c r="C21" s="20">
        <v>0</v>
      </c>
      <c r="D21" s="20">
        <v>0</v>
      </c>
      <c r="E21" s="20">
        <v>0</v>
      </c>
      <c r="F21" s="20">
        <v>0</v>
      </c>
      <c r="G21" s="20">
        <v>0</v>
      </c>
    </row>
    <row r="22" spans="1:22" ht="15.75">
      <c r="A22" s="18" t="s">
        <v>2</v>
      </c>
      <c r="B22" s="19" t="s">
        <v>104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</row>
    <row r="23" spans="1:22" ht="15.75">
      <c r="A23" s="18" t="s">
        <v>2</v>
      </c>
      <c r="B23" s="19" t="s">
        <v>107</v>
      </c>
      <c r="C23" s="17">
        <v>0</v>
      </c>
      <c r="D23" s="17">
        <f>D14+D17+D20</f>
        <v>401330909</v>
      </c>
      <c r="E23" s="17">
        <f t="shared" ref="E23:G23" si="1">E14+E17+E20</f>
        <v>353348100</v>
      </c>
      <c r="F23" s="17">
        <f>F14+F17+F20</f>
        <v>386207900</v>
      </c>
      <c r="G23" s="17">
        <f t="shared" si="1"/>
        <v>418927900</v>
      </c>
    </row>
    <row r="24" spans="1:22" ht="15.75">
      <c r="A24" s="18" t="s">
        <v>2</v>
      </c>
      <c r="B24" s="19" t="s">
        <v>95</v>
      </c>
      <c r="C24" s="20">
        <v>0</v>
      </c>
      <c r="D24" s="20">
        <f>D15+D18+D21</f>
        <v>335288638</v>
      </c>
      <c r="E24" s="20">
        <f t="shared" ref="E24:G24" si="2">E15+E18+E21</f>
        <v>347176500</v>
      </c>
      <c r="F24" s="20">
        <f t="shared" si="2"/>
        <v>379670800</v>
      </c>
      <c r="G24" s="20">
        <f t="shared" si="2"/>
        <v>412005200</v>
      </c>
    </row>
    <row r="25" spans="1:22" ht="15.75">
      <c r="A25" s="18" t="s">
        <v>2</v>
      </c>
      <c r="B25" s="19" t="s">
        <v>104</v>
      </c>
      <c r="C25" s="17">
        <v>0</v>
      </c>
      <c r="D25" s="17">
        <f>D16+D19+D22</f>
        <v>66042271</v>
      </c>
      <c r="E25" s="17">
        <f t="shared" ref="E25:G25" si="3">E16+E19+E22</f>
        <v>6171600</v>
      </c>
      <c r="F25" s="17">
        <f t="shared" si="3"/>
        <v>6537100</v>
      </c>
      <c r="G25" s="17">
        <f t="shared" si="3"/>
        <v>6922700</v>
      </c>
    </row>
    <row r="26" spans="1:22" ht="15.75">
      <c r="A26" s="244" t="s">
        <v>312</v>
      </c>
      <c r="B26" s="245"/>
      <c r="C26" s="245"/>
      <c r="D26" s="245"/>
      <c r="E26" s="245"/>
      <c r="F26" s="245"/>
      <c r="G26" s="246"/>
    </row>
    <row r="27" spans="1:22" ht="31.5">
      <c r="A27" s="18" t="s">
        <v>1</v>
      </c>
      <c r="B27" s="19" t="s">
        <v>108</v>
      </c>
      <c r="C27" s="20">
        <f>C28+C29</f>
        <v>0</v>
      </c>
      <c r="D27" s="20">
        <f>D28+D29</f>
        <v>401330909</v>
      </c>
      <c r="E27" s="20">
        <f t="shared" ref="E27:G27" si="4">E28+E29</f>
        <v>353347600</v>
      </c>
      <c r="F27" s="20">
        <f t="shared" si="4"/>
        <v>386207100</v>
      </c>
      <c r="G27" s="20">
        <f t="shared" si="4"/>
        <v>418927700</v>
      </c>
    </row>
    <row r="28" spans="1:22" ht="15.75">
      <c r="A28" s="18" t="s">
        <v>2</v>
      </c>
      <c r="B28" s="19" t="s">
        <v>95</v>
      </c>
      <c r="C28" s="17">
        <v>0</v>
      </c>
      <c r="D28" s="17">
        <v>335288638</v>
      </c>
      <c r="E28" s="17">
        <v>347176000</v>
      </c>
      <c r="F28" s="17">
        <v>379670000</v>
      </c>
      <c r="G28" s="17">
        <v>412005000</v>
      </c>
    </row>
    <row r="29" spans="1:22" ht="15.75">
      <c r="A29" s="18" t="s">
        <v>2</v>
      </c>
      <c r="B29" s="19" t="s">
        <v>104</v>
      </c>
      <c r="C29" s="17">
        <v>0</v>
      </c>
      <c r="D29" s="17">
        <v>66042271</v>
      </c>
      <c r="E29" s="17">
        <v>6171600</v>
      </c>
      <c r="F29" s="17">
        <v>6537100</v>
      </c>
      <c r="G29" s="17">
        <v>6922700</v>
      </c>
    </row>
    <row r="30" spans="1:22" ht="15.75">
      <c r="A30" s="18" t="s">
        <v>28</v>
      </c>
      <c r="B30" s="19" t="s">
        <v>109</v>
      </c>
      <c r="C30" s="20">
        <v>0</v>
      </c>
      <c r="D30" s="20">
        <v>0</v>
      </c>
      <c r="E30" s="20">
        <v>0</v>
      </c>
      <c r="F30" s="20">
        <v>0</v>
      </c>
      <c r="G30" s="20">
        <v>0</v>
      </c>
    </row>
    <row r="31" spans="1:22" ht="15.75">
      <c r="A31" s="18" t="s">
        <v>2</v>
      </c>
      <c r="B31" s="19" t="s">
        <v>95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</row>
    <row r="32" spans="1:22" ht="15.75">
      <c r="A32" s="18" t="s">
        <v>2</v>
      </c>
      <c r="B32" s="19" t="s">
        <v>104</v>
      </c>
      <c r="C32" s="20">
        <v>0</v>
      </c>
      <c r="D32" s="20">
        <v>0</v>
      </c>
      <c r="E32" s="20">
        <v>0</v>
      </c>
      <c r="F32" s="20">
        <v>0</v>
      </c>
      <c r="G32" s="20">
        <v>0</v>
      </c>
    </row>
    <row r="33" spans="1:8" ht="15.75">
      <c r="A33" s="18" t="s">
        <v>2</v>
      </c>
      <c r="B33" s="19" t="s">
        <v>110</v>
      </c>
      <c r="C33" s="20">
        <f>C27+C30</f>
        <v>0</v>
      </c>
      <c r="D33" s="20">
        <f t="shared" ref="D33:G33" si="5">D27+D30</f>
        <v>401330909</v>
      </c>
      <c r="E33" s="20">
        <f t="shared" si="5"/>
        <v>353347600</v>
      </c>
      <c r="F33" s="20">
        <f>F27+F30</f>
        <v>386207100</v>
      </c>
      <c r="G33" s="20">
        <f t="shared" si="5"/>
        <v>418927700</v>
      </c>
    </row>
    <row r="34" spans="1:8" ht="15.75">
      <c r="A34" s="18" t="s">
        <v>2</v>
      </c>
      <c r="B34" s="19" t="s">
        <v>95</v>
      </c>
      <c r="C34" s="17">
        <f>C28+C31</f>
        <v>0</v>
      </c>
      <c r="D34" s="17">
        <f t="shared" ref="D34:G34" si="6">D28+D31</f>
        <v>335288638</v>
      </c>
      <c r="E34" s="17">
        <f t="shared" si="6"/>
        <v>347176000</v>
      </c>
      <c r="F34" s="17">
        <f t="shared" si="6"/>
        <v>379670000</v>
      </c>
      <c r="G34" s="17">
        <f t="shared" si="6"/>
        <v>412005000</v>
      </c>
    </row>
    <row r="35" spans="1:8" ht="15.75">
      <c r="A35" s="18" t="s">
        <v>2</v>
      </c>
      <c r="B35" s="19" t="s">
        <v>104</v>
      </c>
      <c r="C35" s="17">
        <f>C29+C32</f>
        <v>0</v>
      </c>
      <c r="D35" s="17">
        <f t="shared" ref="D35:G35" si="7">D29+D32</f>
        <v>66042271</v>
      </c>
      <c r="E35" s="17">
        <f t="shared" si="7"/>
        <v>6171600</v>
      </c>
      <c r="F35" s="17">
        <f t="shared" si="7"/>
        <v>6537100</v>
      </c>
      <c r="G35" s="17">
        <f t="shared" si="7"/>
        <v>6922700</v>
      </c>
    </row>
    <row r="36" spans="1:8">
      <c r="A36" s="28"/>
      <c r="B36" s="29"/>
      <c r="C36" s="30"/>
      <c r="D36" s="30"/>
      <c r="E36" s="30"/>
      <c r="F36" s="30"/>
      <c r="G36" s="30"/>
      <c r="H36" s="31"/>
    </row>
    <row r="37" spans="1:8">
      <c r="A37" s="28"/>
      <c r="B37" s="29"/>
      <c r="C37" s="30"/>
      <c r="D37" s="30"/>
      <c r="E37" s="30"/>
      <c r="F37" s="30"/>
      <c r="G37" s="30"/>
      <c r="H37" s="31"/>
    </row>
    <row r="38" spans="1:8">
      <c r="A38" s="28"/>
      <c r="B38" s="29"/>
      <c r="C38" s="30"/>
      <c r="D38" s="30"/>
      <c r="E38" s="30"/>
      <c r="F38" s="30"/>
      <c r="G38" s="30"/>
      <c r="H38" s="31"/>
    </row>
    <row r="39" spans="1:8">
      <c r="A39" s="28"/>
      <c r="B39" s="29"/>
      <c r="C39" s="30"/>
      <c r="D39" s="30"/>
      <c r="E39" s="30"/>
      <c r="F39" s="30"/>
      <c r="G39" s="30"/>
      <c r="H39" s="31"/>
    </row>
    <row r="40" spans="1:8">
      <c r="A40" s="28"/>
      <c r="B40" s="29"/>
      <c r="C40" s="30"/>
      <c r="D40" s="30"/>
      <c r="E40" s="30"/>
      <c r="F40" s="30"/>
      <c r="G40" s="30"/>
      <c r="H40" s="31"/>
    </row>
    <row r="41" spans="1:8">
      <c r="A41" s="28"/>
      <c r="B41" s="29"/>
      <c r="C41" s="30"/>
      <c r="D41" s="30"/>
      <c r="E41" s="30"/>
      <c r="F41" s="30"/>
      <c r="G41" s="30"/>
      <c r="H41" s="31"/>
    </row>
    <row r="42" spans="1:8">
      <c r="A42" s="28"/>
      <c r="B42" s="29"/>
      <c r="C42" s="30"/>
      <c r="D42" s="30"/>
      <c r="E42" s="30"/>
      <c r="F42" s="30"/>
      <c r="G42" s="30"/>
      <c r="H42" s="31"/>
    </row>
    <row r="43" spans="1:8">
      <c r="A43" s="28"/>
      <c r="B43" s="29"/>
      <c r="C43" s="30"/>
      <c r="D43" s="30"/>
      <c r="E43" s="30"/>
      <c r="F43" s="30"/>
      <c r="G43" s="30"/>
      <c r="H43" s="31"/>
    </row>
    <row r="44" spans="1:8">
      <c r="A44" s="28"/>
      <c r="B44" s="29"/>
      <c r="C44" s="30"/>
      <c r="D44" s="30"/>
      <c r="E44" s="30"/>
      <c r="F44" s="30"/>
      <c r="G44" s="30"/>
      <c r="H44" s="31"/>
    </row>
    <row r="45" spans="1:8">
      <c r="A45" s="32"/>
      <c r="B45" s="33"/>
      <c r="C45" s="34"/>
      <c r="D45" s="34"/>
      <c r="E45" s="34"/>
      <c r="F45" s="34"/>
      <c r="G45" s="34"/>
      <c r="H45" s="31"/>
    </row>
    <row r="46" spans="1:8">
      <c r="A46" s="28"/>
      <c r="B46" s="29"/>
      <c r="C46" s="30"/>
      <c r="D46" s="30"/>
      <c r="E46" s="30"/>
      <c r="F46" s="30"/>
      <c r="G46" s="30"/>
      <c r="H46" s="31"/>
    </row>
    <row r="47" spans="1:8">
      <c r="A47" s="32"/>
      <c r="B47" s="33"/>
      <c r="C47" s="34"/>
      <c r="D47" s="34"/>
      <c r="E47" s="34"/>
      <c r="F47" s="34"/>
      <c r="G47" s="34"/>
      <c r="H47" s="31"/>
    </row>
    <row r="48" spans="1:8">
      <c r="A48" s="28"/>
      <c r="B48" s="29"/>
      <c r="C48" s="30"/>
      <c r="D48" s="30"/>
      <c r="E48" s="30"/>
      <c r="F48" s="30"/>
      <c r="G48" s="30"/>
      <c r="H48" s="31"/>
    </row>
    <row r="49" spans="1:8">
      <c r="A49" s="32"/>
      <c r="B49" s="33"/>
      <c r="C49" s="34"/>
      <c r="D49" s="34"/>
      <c r="E49" s="34"/>
      <c r="F49" s="34"/>
      <c r="G49" s="34"/>
      <c r="H49" s="31"/>
    </row>
    <row r="50" spans="1:8">
      <c r="A50" s="28"/>
      <c r="B50" s="29"/>
      <c r="C50" s="30"/>
      <c r="D50" s="30"/>
      <c r="E50" s="30"/>
      <c r="F50" s="30"/>
      <c r="G50" s="30"/>
      <c r="H50" s="31"/>
    </row>
    <row r="51" spans="1:8">
      <c r="A51" s="28"/>
      <c r="B51" s="29"/>
      <c r="C51" s="30"/>
      <c r="D51" s="30"/>
      <c r="E51" s="30"/>
      <c r="F51" s="30"/>
      <c r="G51" s="30"/>
      <c r="H51" s="31"/>
    </row>
    <row r="52" spans="1:8">
      <c r="A52" s="28"/>
      <c r="B52" s="29"/>
      <c r="C52" s="30"/>
      <c r="D52" s="30"/>
      <c r="E52" s="30"/>
      <c r="F52" s="30"/>
      <c r="G52" s="30"/>
      <c r="H52" s="31"/>
    </row>
    <row r="53" spans="1:8">
      <c r="A53" s="32"/>
      <c r="B53" s="33"/>
      <c r="C53" s="34"/>
      <c r="D53" s="34"/>
      <c r="E53" s="34"/>
      <c r="F53" s="34"/>
      <c r="G53" s="34"/>
      <c r="H53" s="31"/>
    </row>
    <row r="54" spans="1:8">
      <c r="A54" s="32"/>
      <c r="B54" s="33"/>
      <c r="C54" s="34"/>
      <c r="D54" s="34"/>
      <c r="E54" s="34"/>
      <c r="F54" s="34"/>
      <c r="G54" s="34"/>
      <c r="H54" s="31"/>
    </row>
    <row r="55" spans="1:8">
      <c r="A55" s="28"/>
      <c r="B55" s="29"/>
      <c r="C55" s="30"/>
      <c r="D55" s="30"/>
      <c r="E55" s="30"/>
      <c r="F55" s="30"/>
      <c r="G55" s="30"/>
      <c r="H55" s="31"/>
    </row>
    <row r="56" spans="1:8">
      <c r="A56" s="28"/>
      <c r="B56" s="29"/>
      <c r="C56" s="30"/>
      <c r="D56" s="30"/>
      <c r="E56" s="30"/>
      <c r="F56" s="30"/>
      <c r="G56" s="30"/>
      <c r="H56" s="31"/>
    </row>
    <row r="57" spans="1:8">
      <c r="A57" s="28"/>
      <c r="B57" s="29"/>
      <c r="C57" s="30"/>
      <c r="D57" s="30"/>
      <c r="E57" s="30"/>
      <c r="F57" s="30"/>
      <c r="G57" s="30"/>
      <c r="H57" s="31"/>
    </row>
    <row r="58" spans="1:8">
      <c r="A58" s="32"/>
      <c r="B58" s="33"/>
      <c r="C58" s="34"/>
      <c r="D58" s="34"/>
      <c r="E58" s="34"/>
      <c r="F58" s="34"/>
      <c r="G58" s="34"/>
      <c r="H58" s="31"/>
    </row>
    <row r="59" spans="1:8">
      <c r="A59" s="32"/>
      <c r="B59" s="33"/>
      <c r="C59" s="34"/>
      <c r="D59" s="34"/>
      <c r="E59" s="34"/>
      <c r="F59" s="34"/>
      <c r="G59" s="34"/>
      <c r="H59" s="31"/>
    </row>
    <row r="60" spans="1:8">
      <c r="A60" s="32"/>
      <c r="B60" s="33"/>
      <c r="C60" s="34"/>
      <c r="D60" s="34"/>
      <c r="E60" s="34"/>
      <c r="F60" s="34"/>
      <c r="G60" s="34"/>
      <c r="H60" s="31"/>
    </row>
    <row r="61" spans="1:8">
      <c r="A61" s="28"/>
      <c r="B61" s="29"/>
      <c r="C61" s="30"/>
      <c r="D61" s="30"/>
      <c r="E61" s="30"/>
      <c r="F61" s="30"/>
      <c r="G61" s="30"/>
      <c r="H61" s="31"/>
    </row>
    <row r="62" spans="1:8">
      <c r="A62" s="28"/>
      <c r="B62" s="29"/>
      <c r="C62" s="30"/>
      <c r="D62" s="30"/>
      <c r="E62" s="30"/>
      <c r="F62" s="30"/>
      <c r="G62" s="30"/>
      <c r="H62" s="31"/>
    </row>
    <row r="63" spans="1:8">
      <c r="A63" s="32"/>
      <c r="B63" s="33"/>
      <c r="C63" s="34"/>
      <c r="D63" s="34"/>
      <c r="E63" s="34"/>
      <c r="F63" s="34"/>
      <c r="G63" s="34"/>
      <c r="H63" s="31"/>
    </row>
    <row r="64" spans="1:8">
      <c r="A64" s="32"/>
      <c r="B64" s="33"/>
      <c r="C64" s="34"/>
      <c r="D64" s="34"/>
      <c r="E64" s="34"/>
      <c r="F64" s="34"/>
      <c r="G64" s="34"/>
      <c r="H64" s="31"/>
    </row>
    <row r="65" spans="1:8">
      <c r="A65" s="28"/>
      <c r="B65" s="29"/>
      <c r="C65" s="30"/>
      <c r="D65" s="30"/>
      <c r="E65" s="30"/>
      <c r="F65" s="30"/>
      <c r="G65" s="30"/>
      <c r="H65" s="31"/>
    </row>
    <row r="66" spans="1:8">
      <c r="A66" s="28"/>
      <c r="B66" s="29"/>
      <c r="C66" s="30"/>
      <c r="D66" s="30"/>
      <c r="E66" s="30"/>
      <c r="F66" s="30"/>
      <c r="G66" s="30"/>
      <c r="H66" s="31"/>
    </row>
    <row r="67" spans="1:8">
      <c r="A67" s="28"/>
      <c r="B67" s="29"/>
      <c r="C67" s="30"/>
      <c r="D67" s="30"/>
      <c r="E67" s="30"/>
      <c r="F67" s="30"/>
      <c r="G67" s="30"/>
      <c r="H67" s="31"/>
    </row>
    <row r="68" spans="1:8">
      <c r="A68" s="32"/>
      <c r="B68" s="33"/>
      <c r="C68" s="34"/>
      <c r="D68" s="34"/>
      <c r="E68" s="34"/>
      <c r="F68" s="34"/>
      <c r="G68" s="34"/>
      <c r="H68" s="31"/>
    </row>
    <row r="69" spans="1:8">
      <c r="A69" s="28"/>
      <c r="B69" s="29"/>
      <c r="C69" s="30"/>
      <c r="D69" s="30"/>
      <c r="E69" s="30"/>
      <c r="F69" s="30"/>
      <c r="G69" s="30"/>
      <c r="H69" s="31"/>
    </row>
    <row r="70" spans="1:8">
      <c r="A70" s="32"/>
      <c r="B70" s="33"/>
      <c r="C70" s="34"/>
      <c r="D70" s="34"/>
      <c r="E70" s="34"/>
      <c r="F70" s="34"/>
      <c r="G70" s="34"/>
      <c r="H70" s="31"/>
    </row>
    <row r="71" spans="1:8">
      <c r="A71" s="28"/>
      <c r="B71" s="29"/>
      <c r="C71" s="30"/>
      <c r="D71" s="30"/>
      <c r="E71" s="30"/>
      <c r="F71" s="30"/>
      <c r="G71" s="30"/>
      <c r="H71" s="31"/>
    </row>
    <row r="72" spans="1:8">
      <c r="A72" s="28"/>
      <c r="B72" s="29"/>
      <c r="C72" s="30"/>
      <c r="D72" s="30"/>
      <c r="E72" s="30"/>
      <c r="F72" s="30"/>
      <c r="G72" s="30"/>
      <c r="H72" s="31"/>
    </row>
    <row r="73" spans="1:8">
      <c r="A73" s="32"/>
      <c r="B73" s="33"/>
      <c r="C73" s="34"/>
      <c r="D73" s="34"/>
      <c r="E73" s="34"/>
      <c r="F73" s="34"/>
      <c r="G73" s="34"/>
      <c r="H73" s="31"/>
    </row>
    <row r="74" spans="1:8">
      <c r="A74" s="32"/>
      <c r="B74" s="33"/>
      <c r="C74" s="34"/>
      <c r="D74" s="34"/>
      <c r="E74" s="34"/>
      <c r="F74" s="34"/>
      <c r="G74" s="34"/>
      <c r="H74" s="31"/>
    </row>
    <row r="75" spans="1:8">
      <c r="A75" s="28"/>
      <c r="B75" s="29"/>
      <c r="C75" s="30"/>
      <c r="D75" s="30"/>
      <c r="E75" s="30"/>
      <c r="F75" s="30"/>
      <c r="G75" s="30"/>
      <c r="H75" s="31"/>
    </row>
    <row r="76" spans="1:8">
      <c r="A76" s="32"/>
      <c r="B76" s="33"/>
      <c r="C76" s="34"/>
      <c r="D76" s="34"/>
      <c r="E76" s="34"/>
      <c r="F76" s="34"/>
      <c r="G76" s="34"/>
      <c r="H76" s="31"/>
    </row>
    <row r="77" spans="1:8">
      <c r="A77" s="28"/>
      <c r="B77" s="29"/>
      <c r="C77" s="30"/>
      <c r="D77" s="30"/>
      <c r="E77" s="30"/>
      <c r="F77" s="30"/>
      <c r="G77" s="30"/>
      <c r="H77" s="31"/>
    </row>
    <row r="78" spans="1:8">
      <c r="A78" s="32"/>
      <c r="B78" s="33"/>
      <c r="C78" s="34"/>
      <c r="D78" s="34"/>
      <c r="E78" s="34"/>
      <c r="F78" s="34"/>
      <c r="G78" s="34"/>
      <c r="H78" s="31"/>
    </row>
    <row r="79" spans="1:8">
      <c r="A79" s="32"/>
      <c r="B79" s="33"/>
      <c r="C79" s="34"/>
      <c r="D79" s="34"/>
      <c r="E79" s="34"/>
      <c r="F79" s="34"/>
      <c r="G79" s="34"/>
      <c r="H79" s="31"/>
    </row>
    <row r="80" spans="1:8">
      <c r="A80" s="32"/>
      <c r="B80" s="33"/>
      <c r="C80" s="34"/>
      <c r="D80" s="34"/>
      <c r="E80" s="34"/>
      <c r="F80" s="34"/>
      <c r="G80" s="34"/>
      <c r="H80" s="31"/>
    </row>
    <row r="81" spans="1:8">
      <c r="A81" s="32"/>
      <c r="B81" s="33"/>
      <c r="C81" s="34"/>
      <c r="D81" s="34"/>
      <c r="E81" s="34"/>
      <c r="F81" s="34"/>
      <c r="G81" s="34"/>
      <c r="H81" s="31"/>
    </row>
    <row r="82" spans="1:8">
      <c r="A82" s="28"/>
      <c r="B82" s="29"/>
      <c r="C82" s="30"/>
      <c r="D82" s="30"/>
      <c r="E82" s="30"/>
      <c r="F82" s="30"/>
      <c r="G82" s="30"/>
      <c r="H82" s="31"/>
    </row>
    <row r="83" spans="1:8">
      <c r="A83" s="32"/>
      <c r="B83" s="33"/>
      <c r="C83" s="34"/>
      <c r="D83" s="34"/>
      <c r="E83" s="34"/>
      <c r="F83" s="34"/>
      <c r="G83" s="34"/>
      <c r="H83" s="31"/>
    </row>
    <row r="84" spans="1:8">
      <c r="A84" s="28"/>
      <c r="B84" s="29"/>
      <c r="C84" s="30"/>
      <c r="D84" s="30"/>
      <c r="E84" s="30"/>
      <c r="F84" s="30"/>
      <c r="G84" s="30"/>
      <c r="H84" s="31"/>
    </row>
    <row r="85" spans="1:8">
      <c r="A85" s="32"/>
      <c r="B85" s="33"/>
      <c r="C85" s="34"/>
      <c r="D85" s="34"/>
      <c r="E85" s="34"/>
      <c r="F85" s="34"/>
      <c r="G85" s="34"/>
      <c r="H85" s="31"/>
    </row>
    <row r="86" spans="1:8">
      <c r="A86" s="28"/>
      <c r="B86" s="29"/>
      <c r="C86" s="30"/>
      <c r="D86" s="30"/>
      <c r="E86" s="30"/>
      <c r="F86" s="30"/>
      <c r="G86" s="30"/>
      <c r="H86" s="31"/>
    </row>
    <row r="87" spans="1:8">
      <c r="A87" s="32"/>
      <c r="B87" s="33"/>
      <c r="C87" s="34"/>
      <c r="D87" s="34"/>
      <c r="E87" s="34"/>
      <c r="F87" s="34"/>
      <c r="G87" s="34"/>
      <c r="H87" s="31"/>
    </row>
    <row r="88" spans="1:8">
      <c r="A88" s="28"/>
      <c r="B88" s="29"/>
      <c r="C88" s="30"/>
      <c r="D88" s="30"/>
      <c r="E88" s="30"/>
      <c r="F88" s="30"/>
      <c r="G88" s="30"/>
      <c r="H88" s="31"/>
    </row>
    <row r="89" spans="1:8">
      <c r="A89" s="28"/>
      <c r="B89" s="29"/>
      <c r="C89" s="30"/>
      <c r="D89" s="30"/>
      <c r="E89" s="30"/>
      <c r="F89" s="30"/>
      <c r="G89" s="30"/>
      <c r="H89" s="31"/>
    </row>
    <row r="90" spans="1:8">
      <c r="A90" s="28"/>
      <c r="B90" s="29"/>
      <c r="C90" s="30"/>
      <c r="D90" s="30"/>
      <c r="E90" s="30"/>
      <c r="F90" s="30"/>
      <c r="G90" s="30"/>
      <c r="H90" s="31"/>
    </row>
    <row r="91" spans="1:8">
      <c r="A91" s="28"/>
      <c r="B91" s="29"/>
      <c r="C91" s="30"/>
      <c r="D91" s="30"/>
      <c r="E91" s="30"/>
      <c r="F91" s="30"/>
      <c r="G91" s="30"/>
      <c r="H91" s="31"/>
    </row>
    <row r="92" spans="1:8">
      <c r="A92" s="35"/>
      <c r="B92" s="33"/>
      <c r="C92" s="34"/>
      <c r="D92" s="34"/>
      <c r="E92" s="34"/>
      <c r="F92" s="34"/>
      <c r="G92" s="34"/>
      <c r="H92" s="31"/>
    </row>
    <row r="93" spans="1:8">
      <c r="A93" s="36"/>
      <c r="B93" s="36"/>
      <c r="C93" s="36"/>
      <c r="D93" s="36"/>
      <c r="E93" s="36"/>
      <c r="F93" s="36"/>
      <c r="G93" s="36"/>
      <c r="H93" s="31"/>
    </row>
    <row r="94" spans="1:8">
      <c r="A94" s="36"/>
      <c r="B94" s="36"/>
      <c r="C94" s="36"/>
      <c r="D94" s="36"/>
      <c r="E94" s="36"/>
      <c r="F94" s="36"/>
      <c r="G94" s="36"/>
      <c r="H94" s="31"/>
    </row>
    <row r="95" spans="1:8">
      <c r="A95" s="36"/>
      <c r="B95" s="37"/>
      <c r="C95" s="36"/>
      <c r="D95" s="36"/>
      <c r="E95" s="36"/>
      <c r="F95" s="36"/>
      <c r="G95" s="37"/>
      <c r="H95" s="31"/>
    </row>
    <row r="96" spans="1:8">
      <c r="A96" s="31"/>
      <c r="B96" s="31"/>
      <c r="C96" s="31"/>
      <c r="D96" s="31"/>
      <c r="E96" s="31"/>
      <c r="F96" s="31"/>
      <c r="G96" s="31"/>
      <c r="H96" s="31"/>
    </row>
  </sheetData>
  <mergeCells count="12">
    <mergeCell ref="F2:G2"/>
    <mergeCell ref="F4:G4"/>
    <mergeCell ref="A13:G13"/>
    <mergeCell ref="A26:G26"/>
    <mergeCell ref="A5:G5"/>
    <mergeCell ref="A9:A11"/>
    <mergeCell ref="B9:B11"/>
    <mergeCell ref="C9:C11"/>
    <mergeCell ref="D9:D11"/>
    <mergeCell ref="E9:E11"/>
    <mergeCell ref="F9:F11"/>
    <mergeCell ref="G9:G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ДОД. 12</vt:lpstr>
      <vt:lpstr>ДОД. 11</vt:lpstr>
      <vt:lpstr>ДОД.10</vt:lpstr>
      <vt:lpstr>дод.9</vt:lpstr>
      <vt:lpstr> дод. 7 </vt:lpstr>
      <vt:lpstr>ДОД-6</vt:lpstr>
      <vt:lpstr>ДОД-3</vt:lpstr>
      <vt:lpstr>дод-2</vt:lpstr>
      <vt:lpstr>ДОД-1</vt:lpstr>
      <vt:lpstr>'ДОД. 11'!Область_печати</vt:lpstr>
      <vt:lpstr>'ДОД. 12'!Область_печати</vt:lpstr>
      <vt:lpstr>ДОД.10!Область_печати</vt:lpstr>
      <vt:lpstr>'ДОД-6'!Область_печати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2021-07-29T08:52:14Z</dcterms:modified>
</cp:coreProperties>
</file>